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2" windowHeight="5376" activeTab="0"/>
  </bookViews>
  <sheets>
    <sheet name="NOVA" sheetId="1" r:id="rId1"/>
    <sheet name="Lista" sheetId="2" r:id="rId2"/>
  </sheets>
  <definedNames/>
  <calcPr fullCalcOnLoad="1" fullPrecision="0"/>
</workbook>
</file>

<file path=xl/comments1.xml><?xml version="1.0" encoding="utf-8"?>
<comments xmlns="http://schemas.openxmlformats.org/spreadsheetml/2006/main">
  <authors>
    <author>Agnieszka Głowacz</author>
  </authors>
  <commentList>
    <comment ref="N3" authorId="0">
      <text>
        <r>
          <rPr>
            <b/>
            <sz val="9"/>
            <rFont val="Tahoma"/>
            <family val="2"/>
          </rPr>
          <t>Agnieszka Głowacz:</t>
        </r>
        <r>
          <rPr>
            <sz val="9"/>
            <rFont val="Tahoma"/>
            <family val="2"/>
          </rPr>
          <t xml:space="preserve">
edycja 02.04.2019</t>
        </r>
      </text>
    </comment>
  </commentList>
</comments>
</file>

<file path=xl/sharedStrings.xml><?xml version="1.0" encoding="utf-8"?>
<sst xmlns="http://schemas.openxmlformats.org/spreadsheetml/2006/main" count="98" uniqueCount="86">
  <si>
    <t>Podsufitka perforowana</t>
  </si>
  <si>
    <t>Listwa ''J''</t>
  </si>
  <si>
    <t>Element</t>
  </si>
  <si>
    <t>Kod</t>
  </si>
  <si>
    <t>ZŁOTY DĄB</t>
  </si>
  <si>
    <t>ORZECHOWY</t>
  </si>
  <si>
    <t>V</t>
  </si>
  <si>
    <t>F</t>
  </si>
  <si>
    <t>O</t>
  </si>
  <si>
    <t>A</t>
  </si>
  <si>
    <t xml:space="preserve">Podsufitka pełna </t>
  </si>
  <si>
    <t>wartość netto PLN</t>
  </si>
  <si>
    <t>VAT 23%</t>
  </si>
  <si>
    <t>numer</t>
  </si>
  <si>
    <t>Nazwa :</t>
  </si>
  <si>
    <t>Adres :</t>
  </si>
  <si>
    <t>Telefon :</t>
  </si>
  <si>
    <t>Zamawiający:</t>
  </si>
  <si>
    <t>podpis i pieczęć zamawiającego</t>
  </si>
  <si>
    <t>Dostawca : GALECO Sp. z o.o.</t>
  </si>
  <si>
    <t>Data odbioru/dostawy</t>
  </si>
  <si>
    <t>Listwa ''H''</t>
  </si>
  <si>
    <t>Narożnik zewnętrzny</t>
  </si>
  <si>
    <t>wartość brutto PLN</t>
  </si>
  <si>
    <t>m2</t>
  </si>
  <si>
    <t>szt.</t>
  </si>
  <si>
    <t>szt./op.</t>
  </si>
  <si>
    <t>CENA NETTO PLN</t>
  </si>
  <si>
    <t>WARTOŚĆ ZAMÓWIENIA:</t>
  </si>
  <si>
    <t>rabat</t>
  </si>
  <si>
    <t>wartość netto po rabacie</t>
  </si>
  <si>
    <t>Sprzedaży</t>
  </si>
  <si>
    <t>Koordynator</t>
  </si>
  <si>
    <t>Um.</t>
  </si>
  <si>
    <t>Klient</t>
  </si>
  <si>
    <t>Typ zam.</t>
  </si>
  <si>
    <t>Nr ZZ klienta</t>
  </si>
  <si>
    <t>Wymagana data</t>
  </si>
  <si>
    <t>Sprzedawca</t>
  </si>
  <si>
    <t>Magazynowy</t>
  </si>
  <si>
    <t>Ilość</t>
  </si>
  <si>
    <t>Koordyn.</t>
  </si>
  <si>
    <t>ID Klienta</t>
  </si>
  <si>
    <t>SHO</t>
  </si>
  <si>
    <t>(w formacie RRRR-MM-DD)</t>
  </si>
  <si>
    <t>wypełnia Galeco:</t>
  </si>
  <si>
    <t>wartość netto zamówienia po rabacie do sprawdzenia z ZK</t>
  </si>
  <si>
    <t>dł. 4mb</t>
  </si>
  <si>
    <t>10 szt.</t>
  </si>
  <si>
    <t>40 szt.</t>
  </si>
  <si>
    <t>12 szt.</t>
  </si>
  <si>
    <t>8 szt.</t>
  </si>
  <si>
    <r>
      <t>1 szt. dł. 4mb = 1,18m</t>
    </r>
    <r>
      <rPr>
        <vertAlign val="superscript"/>
        <sz val="8"/>
        <rFont val="Verdana"/>
        <family val="2"/>
      </rPr>
      <t>2</t>
    </r>
  </si>
  <si>
    <r>
      <t>Jedna sztuka panelu podsufitki stanowi 1,18m</t>
    </r>
    <r>
      <rPr>
        <vertAlign val="superscript"/>
        <sz val="8"/>
        <rFont val="Verdana"/>
        <family val="2"/>
      </rPr>
      <t>2.</t>
    </r>
  </si>
  <si>
    <r>
      <t xml:space="preserve">CIEMNOBRĄZOWY            </t>
    </r>
    <r>
      <rPr>
        <sz val="8"/>
        <rFont val="Verdana"/>
        <family val="2"/>
      </rPr>
      <t xml:space="preserve"> ~RAL 8019</t>
    </r>
  </si>
  <si>
    <r>
      <t>GRAFITOWY</t>
    </r>
    <r>
      <rPr>
        <sz val="8"/>
        <rFont val="Verdana"/>
        <family val="2"/>
      </rPr>
      <t xml:space="preserve">                     ~RAL 7021</t>
    </r>
  </si>
  <si>
    <t>DOLNOŚLĄSKIE BH - Wrocław, ul. Północna 15-19, tel. 71 313 11 14, fax 71 347 28 44, 71 723 47 73, wroclaw@galeco.pl</t>
  </si>
  <si>
    <t>LUBELSKIE BH - Puławy, ul. Dęblińska 56, tel. 81 886 45 19, fax 81 888 69 95, 81 463 40 37, pulawy@galeco.pl</t>
  </si>
  <si>
    <t>MAZOWIECKIE BH - Sulejówek, ul. Trakt Brzeski 134, tel. 22 783 38 58, fax 22 783 34 45, 22 203 47 67, warszawa@galeco.pl</t>
  </si>
  <si>
    <t>ŚLĄSKIE BH - Mikołów k/Katowic, ul. Gliwicka 122, tel. 32 354 31 73, fax 32 354 31 74, 12 376 76 21, katowice@galeco.pl</t>
  </si>
  <si>
    <t>WIELKOPOLSKIE BH - Poznań, ul. Warszawska 37a, tel. 61 661 58 40, fax 61 661 58 41, 61 646 84 81, poznan@galeco.pl</t>
  </si>
  <si>
    <t>PŁOCKIE BH - Płock, ul. Kostrogaj 6, tel. 24 262 01 28, fax 24 262 01 48, 24 362 09 16, plock@galeco.pl</t>
  </si>
  <si>
    <t>#</t>
  </si>
  <si>
    <t># dotyczy ilości hurtowych</t>
  </si>
  <si>
    <t>Okucie deski czołowej</t>
  </si>
  <si>
    <t>20 szt.</t>
  </si>
  <si>
    <t>PP---_-DC200-D</t>
  </si>
  <si>
    <t>POMORSKIE BH - Gdynia, ul. Hutnicza 59, tel. 58 667 35 35, fax 58 663 74 15, 58 732 15 73, gdynia@galeco.pl</t>
  </si>
  <si>
    <t>dł. 2mb *</t>
  </si>
  <si>
    <t>Dokument Microsoft Excel. Edycja w programie innym niż Microsoft Excel może powodować nieprawidłowe działanie kalkulatora.</t>
  </si>
  <si>
    <t>A,V,W</t>
  </si>
  <si>
    <t>W</t>
  </si>
  <si>
    <t>BIAŁY                                       ~RAL 9010</t>
  </si>
  <si>
    <t>Aktualnie obowiązujące ceny znajdują się w cennikach dostępnych na stronie www.galeco.pl.</t>
  </si>
  <si>
    <t>MAŁOPOLSKIE BH - Ładna 70C, Skrzyszów, tel. 14 623 04 38, fax 14 623 04 45, 14 689 09 98, tarnow@galeco.pl</t>
  </si>
  <si>
    <t>PPNOW-_-PELNA-G</t>
  </si>
  <si>
    <t>PPNOW-_-PERFO-G</t>
  </si>
  <si>
    <t>PPNOW-_-LISTJ-G</t>
  </si>
  <si>
    <t>PPNOW-_-LISTH-G</t>
  </si>
  <si>
    <t>PPNOW-_-NAROZ-G</t>
  </si>
  <si>
    <t>ZAMÓWIENIE NA PODSUFITKĘ GALECO NOVA</t>
  </si>
  <si>
    <r>
      <t>Administratorem Twoich danych osobowych jest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GALECO Sp. z o.o.</t>
    </r>
    <r>
      <rPr>
        <sz val="9"/>
        <rFont val="Calibri"/>
        <family val="2"/>
      </rPr>
      <t xml:space="preserve"> z siedzibą w Balicach, ul. Uśmiechu 1, 32-083 Balice, wpisana do rejestru przedsiębiorców Krajowego Rejestru Sądowego pod numerem KRS: 0000102185, której akta rejestrowe prowadzone są przez Sąd Rejonowy dla Krakowa - Śródmieścia w  Krakowie, XII Wydział Gospodarczy KRS, posiadająca NIP: 6792594371, o kapitale zakładowym w wysokości 400.000,00 zł (czterysta tysięcy złotych), dalej jako: </t>
    </r>
    <r>
      <rPr>
        <b/>
        <sz val="9"/>
        <rFont val="Calibri"/>
        <family val="2"/>
      </rPr>
      <t>Galeco</t>
    </r>
    <r>
      <rPr>
        <sz val="9"/>
        <rFont val="Calibri"/>
        <family val="2"/>
      </rPr>
      <t>. Twoje dane osobowe będą przetwarzane m.in. w celu: przyjęcia i realizacji Twojego zamówienia, rozpatrywania ewentualnych reklamacji i wniosków dotyczących gwarancji, a także wykonywania przez Galeco obowiązków podatkowych i księgowych. Pozostałe informacje o przetwarzaniu Twoich danych osobowych zostały przedstawione w Polityce Prywatności i Plików Cookies dostępnej na stronie www.galeco.pl.</t>
    </r>
  </si>
  <si>
    <t>N</t>
  </si>
  <si>
    <t>F,O,N</t>
  </si>
  <si>
    <t>* Dostępne do wyczerpania zapasów</t>
  </si>
  <si>
    <t>WINCHESTER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</si>
</sst>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_z_ł"/>
  </numFmts>
  <fonts count="60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 CE"/>
      <family val="0"/>
    </font>
    <font>
      <sz val="8"/>
      <color indexed="55"/>
      <name val="Verdana"/>
      <family val="2"/>
    </font>
    <font>
      <b/>
      <sz val="8"/>
      <color indexed="10"/>
      <name val="Verdana"/>
      <family val="2"/>
    </font>
    <font>
      <b/>
      <sz val="9"/>
      <name val="Courier New"/>
      <family val="3"/>
    </font>
    <font>
      <sz val="9"/>
      <name val="Courier New"/>
      <family val="3"/>
    </font>
    <font>
      <sz val="14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vertAlign val="superscript"/>
      <sz val="8"/>
      <name val="Verdana"/>
      <family val="2"/>
    </font>
    <font>
      <b/>
      <sz val="8"/>
      <color indexed="55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8"/>
      <color indexed="12"/>
      <name val="Verdana"/>
      <family val="2"/>
    </font>
    <font>
      <b/>
      <sz val="8"/>
      <color indexed="30"/>
      <name val="Verdana"/>
      <family val="2"/>
    </font>
    <font>
      <b/>
      <sz val="14"/>
      <color indexed="9"/>
      <name val="Courier New"/>
      <family val="3"/>
    </font>
    <font>
      <b/>
      <sz val="14"/>
      <color indexed="60"/>
      <name val="Courier New"/>
      <family val="3"/>
    </font>
    <font>
      <b/>
      <sz val="10"/>
      <color indexed="12"/>
      <name val="Verdana"/>
      <family val="2"/>
    </font>
    <font>
      <sz val="8"/>
      <color indexed="23"/>
      <name val="Verdana"/>
      <family val="2"/>
    </font>
    <font>
      <sz val="8"/>
      <color indexed="10"/>
      <name val="Arial"/>
      <family val="2"/>
    </font>
    <font>
      <sz val="8"/>
      <color rgb="FF0000FF"/>
      <name val="Verdana"/>
      <family val="2"/>
    </font>
    <font>
      <b/>
      <sz val="8"/>
      <color rgb="FF0033CC"/>
      <name val="Verdana"/>
      <family val="2"/>
    </font>
    <font>
      <b/>
      <sz val="14"/>
      <color theme="0"/>
      <name val="Courier New"/>
      <family val="3"/>
    </font>
    <font>
      <b/>
      <sz val="14"/>
      <color rgb="FFC00000"/>
      <name val="Courier New"/>
      <family val="3"/>
    </font>
    <font>
      <b/>
      <sz val="10"/>
      <color rgb="FF0000FF"/>
      <name val="Verdana"/>
      <family val="2"/>
    </font>
    <font>
      <sz val="8"/>
      <color theme="0" tint="-0.4999699890613556"/>
      <name val="Verdana"/>
      <family val="2"/>
    </font>
    <font>
      <b/>
      <sz val="8"/>
      <color rgb="FF0000FF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 diagonalUp="1" diagonalDown="1">
      <left style="thin"/>
      <right style="thin"/>
      <top style="thin"/>
      <bottom style="hair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>
      <alignment/>
      <protection/>
    </xf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0" fontId="2" fillId="24" borderId="0" xfId="0" applyFont="1" applyFill="1" applyAlignment="1" applyProtection="1">
      <alignment horizontal="left" vertical="center"/>
      <protection hidden="1"/>
    </xf>
    <xf numFmtId="0" fontId="23" fillId="24" borderId="0" xfId="0" applyFont="1" applyFill="1" applyBorder="1" applyAlignment="1" applyProtection="1">
      <alignment horizontal="left" vertical="center"/>
      <protection hidden="1"/>
    </xf>
    <xf numFmtId="0" fontId="24" fillId="24" borderId="0" xfId="52" applyFont="1" applyFill="1" applyProtection="1">
      <alignment/>
      <protection hidden="1"/>
    </xf>
    <xf numFmtId="49" fontId="24" fillId="24" borderId="0" xfId="52" applyNumberFormat="1" applyFont="1" applyFill="1" applyProtection="1">
      <alignment/>
      <protection hidden="1"/>
    </xf>
    <xf numFmtId="49" fontId="24" fillId="0" borderId="0" xfId="52" applyNumberFormat="1" applyFont="1" applyProtection="1">
      <alignment/>
      <protection hidden="1"/>
    </xf>
    <xf numFmtId="0" fontId="24" fillId="0" borderId="0" xfId="52" applyFont="1" applyProtection="1">
      <alignment/>
      <protection hidden="1"/>
    </xf>
    <xf numFmtId="49" fontId="24" fillId="0" borderId="0" xfId="52" applyNumberFormat="1" applyFont="1" applyAlignment="1" applyProtection="1">
      <alignment horizontal="left"/>
      <protection hidden="1"/>
    </xf>
    <xf numFmtId="49" fontId="24" fillId="24" borderId="0" xfId="52" applyNumberFormat="1" applyFont="1" applyFill="1" applyBorder="1" applyProtection="1">
      <alignment/>
      <protection hidden="1"/>
    </xf>
    <xf numFmtId="0" fontId="24" fillId="24" borderId="0" xfId="52" applyFont="1" applyFill="1" applyProtection="1">
      <alignment/>
      <protection locked="0"/>
    </xf>
    <xf numFmtId="0" fontId="22" fillId="24" borderId="10" xfId="52" applyFont="1" applyFill="1" applyBorder="1" applyProtection="1">
      <alignment/>
      <protection locked="0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Alignment="1">
      <alignment/>
    </xf>
    <xf numFmtId="2" fontId="26" fillId="0" borderId="0" xfId="0" applyNumberFormat="1" applyFont="1" applyBorder="1" applyAlignment="1">
      <alignment vertical="center"/>
    </xf>
    <xf numFmtId="2" fontId="26" fillId="0" borderId="11" xfId="0" applyNumberFormat="1" applyFont="1" applyBorder="1" applyAlignment="1">
      <alignment vertical="center"/>
    </xf>
    <xf numFmtId="2" fontId="26" fillId="0" borderId="12" xfId="0" applyNumberFormat="1" applyFont="1" applyBorder="1" applyAlignment="1">
      <alignment vertical="center"/>
    </xf>
    <xf numFmtId="2" fontId="26" fillId="0" borderId="13" xfId="0" applyNumberFormat="1" applyFont="1" applyBorder="1" applyAlignment="1">
      <alignment vertical="center"/>
    </xf>
    <xf numFmtId="2" fontId="26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4" fontId="22" fillId="0" borderId="14" xfId="0" applyNumberFormat="1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0" fontId="22" fillId="25" borderId="16" xfId="0" applyFont="1" applyFill="1" applyBorder="1" applyAlignment="1">
      <alignment horizontal="right"/>
    </xf>
    <xf numFmtId="4" fontId="22" fillId="0" borderId="17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50" fillId="24" borderId="0" xfId="0" applyFont="1" applyFill="1" applyBorder="1" applyAlignment="1" applyProtection="1">
      <alignment horizontal="left" vertical="top"/>
      <protection hidden="1"/>
    </xf>
    <xf numFmtId="0" fontId="51" fillId="0" borderId="0" xfId="0" applyFont="1" applyAlignment="1">
      <alignment/>
    </xf>
    <xf numFmtId="0" fontId="28" fillId="26" borderId="0" xfId="0" applyNumberFormat="1" applyFont="1" applyFill="1" applyAlignment="1">
      <alignment horizontal="center"/>
    </xf>
    <xf numFmtId="0" fontId="28" fillId="20" borderId="0" xfId="0" applyNumberFormat="1" applyFont="1" applyFill="1" applyAlignment="1">
      <alignment horizontal="center"/>
    </xf>
    <xf numFmtId="0" fontId="28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29" fillId="0" borderId="0" xfId="0" applyNumberFormat="1" applyFont="1" applyFill="1" applyAlignment="1">
      <alignment/>
    </xf>
    <xf numFmtId="0" fontId="52" fillId="27" borderId="0" xfId="0" applyNumberFormat="1" applyFont="1" applyFill="1" applyAlignment="1" quotePrefix="1">
      <alignment/>
    </xf>
    <xf numFmtId="0" fontId="53" fillId="0" borderId="0" xfId="0" applyNumberFormat="1" applyFont="1" applyFill="1" applyAlignment="1">
      <alignment/>
    </xf>
    <xf numFmtId="0" fontId="30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0" xfId="52" applyFont="1" applyBorder="1" applyProtection="1">
      <alignment/>
      <protection hidden="1"/>
    </xf>
    <xf numFmtId="0" fontId="54" fillId="0" borderId="18" xfId="0" applyNumberFormat="1" applyFont="1" applyBorder="1" applyAlignment="1" applyProtection="1">
      <alignment horizontal="left"/>
      <protection locked="0"/>
    </xf>
    <xf numFmtId="0" fontId="1" fillId="28" borderId="19" xfId="0" applyFont="1" applyFill="1" applyBorder="1" applyAlignment="1" applyProtection="1">
      <alignment/>
      <protection locked="0"/>
    </xf>
    <xf numFmtId="0" fontId="1" fillId="28" borderId="0" xfId="0" applyFont="1" applyFill="1" applyBorder="1" applyAlignment="1" applyProtection="1">
      <alignment/>
      <protection locked="0"/>
    </xf>
    <xf numFmtId="0" fontId="1" fillId="28" borderId="20" xfId="0" applyFont="1" applyFill="1" applyBorder="1" applyAlignment="1" applyProtection="1">
      <alignment/>
      <protection locked="0"/>
    </xf>
    <xf numFmtId="0" fontId="1" fillId="28" borderId="21" xfId="0" applyFont="1" applyFill="1" applyBorder="1" applyAlignment="1" applyProtection="1">
      <alignment/>
      <protection locked="0"/>
    </xf>
    <xf numFmtId="0" fontId="1" fillId="28" borderId="22" xfId="0" applyFont="1" applyFill="1" applyBorder="1" applyAlignment="1" applyProtection="1">
      <alignment/>
      <protection locked="0"/>
    </xf>
    <xf numFmtId="0" fontId="1" fillId="28" borderId="23" xfId="0" applyFont="1" applyFill="1" applyBorder="1" applyAlignment="1" applyProtection="1">
      <alignment/>
      <protection locked="0"/>
    </xf>
    <xf numFmtId="2" fontId="55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2" fillId="0" borderId="24" xfId="0" applyFont="1" applyBorder="1" applyAlignment="1">
      <alignment horizontal="center" wrapText="1"/>
    </xf>
    <xf numFmtId="0" fontId="24" fillId="25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1" fontId="35" fillId="0" borderId="27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49" fontId="56" fillId="0" borderId="18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>
      <alignment/>
    </xf>
    <xf numFmtId="49" fontId="24" fillId="0" borderId="0" xfId="0" applyNumberFormat="1" applyFont="1" applyBorder="1" applyAlignment="1">
      <alignment/>
    </xf>
    <xf numFmtId="0" fontId="22" fillId="24" borderId="0" xfId="0" applyFont="1" applyFill="1" applyBorder="1" applyAlignment="1" applyProtection="1">
      <alignment horizontal="left" vertical="center"/>
      <protection hidden="1"/>
    </xf>
    <xf numFmtId="49" fontId="24" fillId="0" borderId="20" xfId="0" applyNumberFormat="1" applyFont="1" applyBorder="1" applyAlignment="1" applyProtection="1">
      <alignment/>
      <protection locked="0"/>
    </xf>
    <xf numFmtId="49" fontId="24" fillId="0" borderId="19" xfId="0" applyNumberFormat="1" applyFont="1" applyBorder="1" applyAlignment="1" applyProtection="1">
      <alignment/>
      <protection locked="0"/>
    </xf>
    <xf numFmtId="49" fontId="24" fillId="0" borderId="29" xfId="0" applyNumberFormat="1" applyFont="1" applyBorder="1" applyAlignment="1" applyProtection="1">
      <alignment/>
      <protection locked="0"/>
    </xf>
    <xf numFmtId="49" fontId="24" fillId="0" borderId="21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/>
      <protection locked="0"/>
    </xf>
    <xf numFmtId="49" fontId="24" fillId="0" borderId="30" xfId="0" applyNumberFormat="1" applyFont="1" applyBorder="1" applyAlignment="1" applyProtection="1">
      <alignment/>
      <protection locked="0"/>
    </xf>
    <xf numFmtId="49" fontId="24" fillId="0" borderId="22" xfId="0" applyNumberFormat="1" applyFont="1" applyBorder="1" applyAlignment="1" applyProtection="1">
      <alignment/>
      <protection locked="0"/>
    </xf>
    <xf numFmtId="49" fontId="24" fillId="0" borderId="23" xfId="0" applyNumberFormat="1" applyFont="1" applyBorder="1" applyAlignment="1" applyProtection="1">
      <alignment/>
      <protection locked="0"/>
    </xf>
    <xf numFmtId="49" fontId="24" fillId="0" borderId="31" xfId="0" applyNumberFormat="1" applyFont="1" applyBorder="1" applyAlignment="1" applyProtection="1">
      <alignment/>
      <protection locked="0"/>
    </xf>
    <xf numFmtId="0" fontId="24" fillId="0" borderId="0" xfId="0" applyFont="1" applyAlignment="1">
      <alignment vertical="center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wrapText="1"/>
    </xf>
    <xf numFmtId="1" fontId="24" fillId="0" borderId="0" xfId="0" applyNumberFormat="1" applyFont="1" applyBorder="1" applyAlignment="1">
      <alignment vertical="center" wrapText="1"/>
    </xf>
    <xf numFmtId="2" fontId="24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" fontId="35" fillId="0" borderId="0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33" xfId="0" applyFont="1" applyBorder="1" applyAlignment="1" applyProtection="1">
      <alignment/>
      <protection locked="0"/>
    </xf>
    <xf numFmtId="0" fontId="24" fillId="0" borderId="34" xfId="0" applyFont="1" applyBorder="1" applyAlignment="1" applyProtection="1">
      <alignment/>
      <protection locked="0"/>
    </xf>
    <xf numFmtId="0" fontId="24" fillId="0" borderId="35" xfId="0" applyFont="1" applyBorder="1" applyAlignment="1" applyProtection="1">
      <alignment/>
      <protection locked="0"/>
    </xf>
    <xf numFmtId="0" fontId="24" fillId="0" borderId="36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37" xfId="0" applyFont="1" applyBorder="1" applyAlignment="1" applyProtection="1">
      <alignment/>
      <protection locked="0"/>
    </xf>
    <xf numFmtId="0" fontId="24" fillId="0" borderId="38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39" xfId="0" applyFont="1" applyBorder="1" applyAlignment="1" applyProtection="1">
      <alignment/>
      <protection locked="0"/>
    </xf>
    <xf numFmtId="0" fontId="38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3" fillId="24" borderId="0" xfId="0" applyFont="1" applyFill="1" applyAlignment="1" applyProtection="1">
      <alignment horizontal="left" vertical="center"/>
      <protection hidden="1"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0" borderId="10" xfId="0" applyBorder="1" applyAlignment="1">
      <alignment/>
    </xf>
    <xf numFmtId="2" fontId="26" fillId="0" borderId="0" xfId="0" applyNumberFormat="1" applyFont="1" applyBorder="1" applyAlignment="1">
      <alignment/>
    </xf>
    <xf numFmtId="1" fontId="35" fillId="0" borderId="24" xfId="0" applyNumberFormat="1" applyFont="1" applyBorder="1" applyAlignment="1" applyProtection="1">
      <alignment horizontal="center" vertical="center" wrapText="1"/>
      <protection locked="0"/>
    </xf>
    <xf numFmtId="4" fontId="57" fillId="0" borderId="14" xfId="0" applyNumberFormat="1" applyFont="1" applyBorder="1" applyAlignment="1">
      <alignment horizontal="left"/>
    </xf>
    <xf numFmtId="1" fontId="28" fillId="2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/>
    </xf>
    <xf numFmtId="1" fontId="30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14" fontId="28" fillId="20" borderId="0" xfId="0" applyNumberFormat="1" applyFont="1" applyFill="1" applyAlignment="1">
      <alignment horizontal="center"/>
    </xf>
    <xf numFmtId="14" fontId="29" fillId="0" borderId="0" xfId="0" applyNumberFormat="1" applyFont="1" applyFill="1" applyAlignment="1">
      <alignment/>
    </xf>
    <xf numFmtId="14" fontId="30" fillId="0" borderId="0" xfId="0" applyNumberFormat="1" applyFont="1" applyAlignment="1">
      <alignment/>
    </xf>
    <xf numFmtId="14" fontId="29" fillId="0" borderId="0" xfId="0" applyNumberFormat="1" applyFont="1" applyAlignment="1">
      <alignment/>
    </xf>
    <xf numFmtId="0" fontId="39" fillId="0" borderId="0" xfId="0" applyFont="1" applyBorder="1" applyAlignment="1">
      <alignment horizontal="center" wrapText="1"/>
    </xf>
    <xf numFmtId="0" fontId="24" fillId="0" borderId="0" xfId="0" applyFont="1" applyAlignment="1" applyProtection="1">
      <alignment/>
      <protection locked="0"/>
    </xf>
    <xf numFmtId="0" fontId="24" fillId="0" borderId="43" xfId="0" applyFont="1" applyBorder="1" applyAlignment="1">
      <alignment/>
    </xf>
    <xf numFmtId="2" fontId="24" fillId="0" borderId="43" xfId="0" applyNumberFormat="1" applyFont="1" applyBorder="1" applyAlignment="1">
      <alignment/>
    </xf>
    <xf numFmtId="4" fontId="22" fillId="0" borderId="0" xfId="0" applyNumberFormat="1" applyFont="1" applyBorder="1" applyAlignment="1">
      <alignment horizontal="right"/>
    </xf>
    <xf numFmtId="9" fontId="27" fillId="0" borderId="0" xfId="0" applyNumberFormat="1" applyFont="1" applyBorder="1" applyAlignment="1" applyProtection="1">
      <alignment horizontal="right"/>
      <protection locked="0"/>
    </xf>
    <xf numFmtId="4" fontId="22" fillId="0" borderId="0" xfId="0" applyNumberFormat="1" applyFont="1" applyBorder="1" applyAlignment="1" applyProtection="1">
      <alignment horizontal="right"/>
      <protection locked="0"/>
    </xf>
    <xf numFmtId="4" fontId="22" fillId="0" borderId="15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4" fillId="0" borderId="0" xfId="52" applyNumberFormat="1" applyFont="1" applyProtection="1">
      <alignment/>
      <protection hidden="1"/>
    </xf>
    <xf numFmtId="0" fontId="34" fillId="0" borderId="28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4" fillId="0" borderId="25" xfId="0" applyFont="1" applyBorder="1" applyAlignment="1">
      <alignment wrapText="1"/>
    </xf>
    <xf numFmtId="0" fontId="34" fillId="0" borderId="28" xfId="0" applyFont="1" applyBorder="1" applyAlignment="1">
      <alignment wrapText="1"/>
    </xf>
    <xf numFmtId="0" fontId="42" fillId="0" borderId="0" xfId="0" applyFont="1" applyFill="1" applyBorder="1" applyAlignment="1">
      <alignment/>
    </xf>
    <xf numFmtId="0" fontId="37" fillId="0" borderId="44" xfId="0" applyFont="1" applyFill="1" applyBorder="1" applyAlignment="1">
      <alignment horizontal="center" vertical="center" textRotation="90" wrapText="1"/>
    </xf>
    <xf numFmtId="0" fontId="24" fillId="0" borderId="19" xfId="0" applyFont="1" applyBorder="1" applyAlignment="1">
      <alignment/>
    </xf>
    <xf numFmtId="0" fontId="1" fillId="28" borderId="29" xfId="0" applyFont="1" applyFill="1" applyBorder="1" applyAlignment="1" applyProtection="1">
      <alignment/>
      <protection locked="0"/>
    </xf>
    <xf numFmtId="0" fontId="1" fillId="28" borderId="30" xfId="0" applyFont="1" applyFill="1" applyBorder="1" applyAlignment="1" applyProtection="1">
      <alignment/>
      <protection locked="0"/>
    </xf>
    <xf numFmtId="0" fontId="24" fillId="0" borderId="23" xfId="0" applyFont="1" applyBorder="1" applyAlignment="1">
      <alignment/>
    </xf>
    <xf numFmtId="0" fontId="1" fillId="28" borderId="31" xfId="0" applyFont="1" applyFill="1" applyBorder="1" applyAlignment="1" applyProtection="1">
      <alignment/>
      <protection locked="0"/>
    </xf>
    <xf numFmtId="1" fontId="35" fillId="0" borderId="25" xfId="0" applyNumberFormat="1" applyFont="1" applyBorder="1" applyAlignment="1" applyProtection="1">
      <alignment horizontal="center" vertical="center" wrapText="1"/>
      <protection locked="0"/>
    </xf>
    <xf numFmtId="1" fontId="35" fillId="0" borderId="28" xfId="0" applyNumberFormat="1" applyFont="1" applyBorder="1" applyAlignment="1" applyProtection="1">
      <alignment horizontal="center" vertical="center" wrapText="1"/>
      <protection locked="0"/>
    </xf>
    <xf numFmtId="9" fontId="27" fillId="0" borderId="0" xfId="0" applyNumberFormat="1" applyFont="1" applyBorder="1" applyAlignment="1" applyProtection="1">
      <alignment horizontal="right"/>
      <protection locked="0"/>
    </xf>
    <xf numFmtId="4" fontId="22" fillId="0" borderId="0" xfId="0" applyNumberFormat="1" applyFont="1" applyBorder="1" applyAlignment="1" applyProtection="1">
      <alignment horizontal="right"/>
      <protection locked="0"/>
    </xf>
    <xf numFmtId="4" fontId="22" fillId="0" borderId="0" xfId="0" applyNumberFormat="1" applyFont="1" applyBorder="1" applyAlignment="1">
      <alignment horizontal="right"/>
    </xf>
    <xf numFmtId="0" fontId="58" fillId="0" borderId="0" xfId="0" applyFont="1" applyAlignment="1">
      <alignment horizontal="center"/>
    </xf>
    <xf numFmtId="4" fontId="22" fillId="0" borderId="15" xfId="0" applyNumberFormat="1" applyFont="1" applyBorder="1" applyAlignment="1">
      <alignment horizontal="right"/>
    </xf>
    <xf numFmtId="1" fontId="35" fillId="0" borderId="45" xfId="0" applyNumberFormat="1" applyFont="1" applyBorder="1" applyAlignment="1" applyProtection="1">
      <alignment horizontal="center" vertical="center" wrapText="1"/>
      <protection locked="0"/>
    </xf>
    <xf numFmtId="1" fontId="35" fillId="0" borderId="46" xfId="0" applyNumberFormat="1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6" fillId="0" borderId="11" xfId="0" applyNumberFormat="1" applyFont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37" fillId="0" borderId="47" xfId="0" applyFont="1" applyFill="1" applyBorder="1" applyAlignment="1">
      <alignment horizontal="center" vertical="center" textRotation="90" wrapText="1"/>
    </xf>
    <xf numFmtId="0" fontId="37" fillId="0" borderId="48" xfId="0" applyFont="1" applyFill="1" applyBorder="1" applyAlignment="1">
      <alignment horizontal="center" vertical="center" textRotation="90" wrapText="1"/>
    </xf>
    <xf numFmtId="0" fontId="37" fillId="0" borderId="44" xfId="0" applyFont="1" applyFill="1" applyBorder="1" applyAlignment="1">
      <alignment horizontal="center" vertical="center" textRotation="90" wrapText="1"/>
    </xf>
    <xf numFmtId="0" fontId="40" fillId="0" borderId="0" xfId="0" applyFont="1" applyAlignment="1">
      <alignment horizontal="justify" vertical="center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ENNIK_PL_DETAL_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10</xdr:row>
      <xdr:rowOff>466725</xdr:rowOff>
    </xdr:from>
    <xdr:to>
      <xdr:col>1</xdr:col>
      <xdr:colOff>333375</xdr:colOff>
      <xdr:row>10</xdr:row>
      <xdr:rowOff>981075</xdr:rowOff>
    </xdr:to>
    <xdr:pic>
      <xdr:nvPicPr>
        <xdr:cNvPr id="1" name="Obraz 3" descr="C:\Windows\System32\config\systemprofile\Picture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52725"/>
          <a:ext cx="1552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10</xdr:row>
      <xdr:rowOff>457200</xdr:rowOff>
    </xdr:from>
    <xdr:to>
      <xdr:col>1</xdr:col>
      <xdr:colOff>981075</xdr:colOff>
      <xdr:row>10</xdr:row>
      <xdr:rowOff>990600</xdr:rowOff>
    </xdr:to>
    <xdr:pic>
      <xdr:nvPicPr>
        <xdr:cNvPr id="2" name="Picture 8" descr="100P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27432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showGridLines="0" tabSelected="1" workbookViewId="0" topLeftCell="A1">
      <selection activeCell="V11" sqref="V11"/>
    </sheetView>
  </sheetViews>
  <sheetFormatPr defaultColWidth="9.140625" defaultRowHeight="12.75"/>
  <cols>
    <col min="1" max="1" width="20.8515625" style="46" customWidth="1"/>
    <col min="2" max="2" width="17.28125" style="46" customWidth="1"/>
    <col min="3" max="3" width="6.8515625" style="46" customWidth="1"/>
    <col min="4" max="4" width="5.00390625" style="46" customWidth="1"/>
    <col min="5" max="10" width="6.7109375" style="46" customWidth="1"/>
    <col min="11" max="11" width="1.7109375" style="46" customWidth="1"/>
    <col min="12" max="12" width="5.7109375" style="14" customWidth="1"/>
    <col min="13" max="13" width="5.7109375" style="14" hidden="1" customWidth="1"/>
    <col min="14" max="14" width="5.7109375" style="14" customWidth="1"/>
    <col min="15" max="15" width="6.7109375" style="46" hidden="1" customWidth="1"/>
    <col min="16" max="18" width="9.140625" style="14" customWidth="1"/>
    <col min="19" max="16384" width="9.140625" style="46" customWidth="1"/>
  </cols>
  <sheetData>
    <row r="1" ht="24.75" customHeight="1" thickBot="1">
      <c r="A1" s="3" t="s">
        <v>80</v>
      </c>
    </row>
    <row r="2" spans="1:12" ht="18" customHeight="1" thickBot="1">
      <c r="A2" s="92" t="s">
        <v>13</v>
      </c>
      <c r="B2" s="55"/>
      <c r="C2" s="56"/>
      <c r="D2" s="56"/>
      <c r="G2" s="27" t="s">
        <v>45</v>
      </c>
      <c r="L2" s="46"/>
    </row>
    <row r="3" spans="1:14" ht="18" customHeight="1">
      <c r="A3" s="92"/>
      <c r="B3" s="57"/>
      <c r="C3" s="56"/>
      <c r="D3" s="56"/>
      <c r="G3" s="41" t="s">
        <v>41</v>
      </c>
      <c r="H3" s="39"/>
      <c r="I3" s="39"/>
      <c r="J3" s="39"/>
      <c r="K3" s="39"/>
      <c r="L3" s="39"/>
      <c r="M3" s="125"/>
      <c r="N3" s="126"/>
    </row>
    <row r="4" spans="1:14" ht="18" customHeight="1" thickBot="1">
      <c r="A4" s="92"/>
      <c r="B4" s="56" t="s">
        <v>17</v>
      </c>
      <c r="C4" s="56"/>
      <c r="D4" s="56"/>
      <c r="G4" s="42" t="s">
        <v>42</v>
      </c>
      <c r="H4" s="40"/>
      <c r="I4" s="40"/>
      <c r="J4" s="40"/>
      <c r="K4" s="40"/>
      <c r="L4" s="40"/>
      <c r="M4" s="36"/>
      <c r="N4" s="127"/>
    </row>
    <row r="5" spans="1:14" ht="18" customHeight="1">
      <c r="A5" s="4" t="s">
        <v>14</v>
      </c>
      <c r="B5" s="59"/>
      <c r="C5" s="60"/>
      <c r="D5" s="61"/>
      <c r="G5" s="42" t="s">
        <v>35</v>
      </c>
      <c r="H5" s="40"/>
      <c r="I5" s="40"/>
      <c r="J5" s="40" t="s">
        <v>43</v>
      </c>
      <c r="K5" s="40"/>
      <c r="L5" s="40"/>
      <c r="M5" s="36"/>
      <c r="N5" s="127"/>
    </row>
    <row r="6" spans="1:14" ht="18" customHeight="1" thickBot="1">
      <c r="A6" s="4" t="s">
        <v>15</v>
      </c>
      <c r="B6" s="62"/>
      <c r="C6" s="63"/>
      <c r="D6" s="64"/>
      <c r="G6" s="43" t="s">
        <v>33</v>
      </c>
      <c r="H6" s="44"/>
      <c r="I6" s="44"/>
      <c r="J6" s="44"/>
      <c r="K6" s="44"/>
      <c r="L6" s="44"/>
      <c r="M6" s="128"/>
      <c r="N6" s="129"/>
    </row>
    <row r="7" spans="1:4" ht="18" customHeight="1" thickBot="1">
      <c r="A7" s="4" t="s">
        <v>16</v>
      </c>
      <c r="B7" s="65"/>
      <c r="C7" s="66"/>
      <c r="D7" s="67"/>
    </row>
    <row r="8" spans="1:4" ht="18" customHeight="1" thickBot="1">
      <c r="A8" s="58" t="s">
        <v>20</v>
      </c>
      <c r="B8" s="38" t="str">
        <f ca="1">YEAR(TODAY())&amp;"-"&amp;IF(LEN(MONTH(TODAY()))&gt;1,MONTH(TODAY()),"0"&amp;MONTH(TODAY()))&amp;"-"&amp;DAY(TODAY())</f>
        <v>2019-04-1</v>
      </c>
      <c r="C8" s="57"/>
      <c r="D8" s="57"/>
    </row>
    <row r="9" spans="1:4" ht="18" customHeight="1">
      <c r="A9" s="26" t="s">
        <v>44</v>
      </c>
      <c r="B9" s="57"/>
      <c r="C9" s="36"/>
      <c r="D9" s="36"/>
    </row>
    <row r="10" spans="2:4" ht="11.25" customHeight="1">
      <c r="B10" s="57"/>
      <c r="C10" s="36"/>
      <c r="D10" s="36"/>
    </row>
    <row r="11" spans="1:15" ht="122.25" customHeight="1">
      <c r="A11" s="68"/>
      <c r="E11" s="69" t="s">
        <v>54</v>
      </c>
      <c r="F11" s="69" t="s">
        <v>4</v>
      </c>
      <c r="G11" s="69" t="s">
        <v>5</v>
      </c>
      <c r="H11" s="69" t="s">
        <v>55</v>
      </c>
      <c r="I11" s="69" t="s">
        <v>72</v>
      </c>
      <c r="J11" s="69" t="s">
        <v>85</v>
      </c>
      <c r="K11" s="70"/>
      <c r="L11" s="147" t="s">
        <v>27</v>
      </c>
      <c r="M11" s="148"/>
      <c r="N11" s="149"/>
      <c r="O11" s="124"/>
    </row>
    <row r="12" spans="5:11" ht="16.5" customHeight="1">
      <c r="E12" s="47" t="s">
        <v>6</v>
      </c>
      <c r="F12" s="47" t="s">
        <v>7</v>
      </c>
      <c r="G12" s="47" t="s">
        <v>8</v>
      </c>
      <c r="H12" s="47" t="s">
        <v>9</v>
      </c>
      <c r="I12" s="47" t="s">
        <v>71</v>
      </c>
      <c r="J12" s="47" t="s">
        <v>82</v>
      </c>
      <c r="K12" s="71"/>
    </row>
    <row r="13" spans="1:14" ht="15" customHeight="1">
      <c r="A13" s="48" t="s">
        <v>2</v>
      </c>
      <c r="B13" s="48" t="s">
        <v>3</v>
      </c>
      <c r="C13" s="48" t="s">
        <v>26</v>
      </c>
      <c r="D13" s="48"/>
      <c r="E13" s="146"/>
      <c r="F13" s="146"/>
      <c r="G13" s="146"/>
      <c r="H13" s="146"/>
      <c r="I13" s="49"/>
      <c r="J13" s="108"/>
      <c r="K13" s="49"/>
      <c r="L13" s="45" t="s">
        <v>70</v>
      </c>
      <c r="M13" s="45"/>
      <c r="N13" s="45" t="s">
        <v>83</v>
      </c>
    </row>
    <row r="14" spans="1:15" ht="21" customHeight="1">
      <c r="A14" s="50" t="s">
        <v>10</v>
      </c>
      <c r="B14" s="119" t="s">
        <v>75</v>
      </c>
      <c r="C14" s="151" t="s">
        <v>48</v>
      </c>
      <c r="D14" s="51" t="s">
        <v>25</v>
      </c>
      <c r="E14" s="98"/>
      <c r="F14" s="98"/>
      <c r="G14" s="98"/>
      <c r="H14" s="98"/>
      <c r="I14" s="98"/>
      <c r="J14" s="98"/>
      <c r="K14" s="72"/>
      <c r="L14" s="18">
        <v>33.18</v>
      </c>
      <c r="M14" s="18">
        <f>(E14+H14+I14)*L14</f>
        <v>0</v>
      </c>
      <c r="N14" s="18">
        <v>40.23</v>
      </c>
      <c r="O14" s="14">
        <f>(F14+G14+J14)*N14</f>
        <v>0</v>
      </c>
    </row>
    <row r="15" spans="1:15" ht="21" customHeight="1">
      <c r="A15" s="53" t="s">
        <v>52</v>
      </c>
      <c r="B15" s="118"/>
      <c r="C15" s="152"/>
      <c r="D15" s="53" t="s">
        <v>24</v>
      </c>
      <c r="E15" s="52"/>
      <c r="F15" s="52"/>
      <c r="G15" s="52"/>
      <c r="H15" s="52"/>
      <c r="I15" s="52"/>
      <c r="J15" s="52"/>
      <c r="K15" s="73"/>
      <c r="L15" s="17">
        <f>L14/1.18</f>
        <v>28.12</v>
      </c>
      <c r="M15" s="18">
        <f>(E15+H15+I15)*L15</f>
        <v>0</v>
      </c>
      <c r="N15" s="17">
        <f>N14/1.18</f>
        <v>34.09</v>
      </c>
      <c r="O15" s="14">
        <f>(F15+G15+J15)*N15</f>
        <v>0</v>
      </c>
    </row>
    <row r="16" spans="1:15" ht="21" customHeight="1">
      <c r="A16" s="54" t="s">
        <v>0</v>
      </c>
      <c r="B16" s="119" t="s">
        <v>76</v>
      </c>
      <c r="C16" s="151" t="s">
        <v>48</v>
      </c>
      <c r="D16" s="51" t="s">
        <v>25</v>
      </c>
      <c r="E16" s="98"/>
      <c r="F16" s="98"/>
      <c r="G16" s="98"/>
      <c r="H16" s="98"/>
      <c r="I16" s="98"/>
      <c r="J16" s="98"/>
      <c r="K16" s="72"/>
      <c r="L16" s="18">
        <v>34.4</v>
      </c>
      <c r="M16" s="18">
        <f>(E16+H16+I16)*L16</f>
        <v>0</v>
      </c>
      <c r="N16" s="18">
        <v>41.35</v>
      </c>
      <c r="O16" s="14">
        <f>(F16+G16+J16)*N16</f>
        <v>0</v>
      </c>
    </row>
    <row r="17" spans="1:15" ht="21" customHeight="1">
      <c r="A17" s="53" t="s">
        <v>52</v>
      </c>
      <c r="B17" s="120"/>
      <c r="C17" s="152"/>
      <c r="D17" s="53" t="s">
        <v>24</v>
      </c>
      <c r="E17" s="52"/>
      <c r="F17" s="52"/>
      <c r="G17" s="52"/>
      <c r="H17" s="52"/>
      <c r="I17" s="52"/>
      <c r="J17" s="52"/>
      <c r="K17" s="73"/>
      <c r="L17" s="17">
        <f>L16/1.18</f>
        <v>29.15</v>
      </c>
      <c r="M17" s="18">
        <f>(E17+H17+I17)*L17</f>
        <v>0</v>
      </c>
      <c r="N17" s="17">
        <f>N16/1.18</f>
        <v>35.04</v>
      </c>
      <c r="O17" s="14">
        <f>(F17+G17+J17)*N17</f>
        <v>0</v>
      </c>
    </row>
    <row r="18" spans="1:15" ht="21" customHeight="1">
      <c r="A18" s="54" t="s">
        <v>1</v>
      </c>
      <c r="B18" s="119" t="s">
        <v>77</v>
      </c>
      <c r="C18" s="142" t="s">
        <v>49</v>
      </c>
      <c r="D18" s="144" t="s">
        <v>25</v>
      </c>
      <c r="E18" s="130"/>
      <c r="F18" s="130"/>
      <c r="G18" s="130"/>
      <c r="H18" s="130"/>
      <c r="I18" s="130"/>
      <c r="J18" s="130"/>
      <c r="K18" s="74"/>
      <c r="L18" s="141">
        <v>14.18</v>
      </c>
      <c r="M18" s="18">
        <f>(E18+H18+I18)*L18</f>
        <v>0</v>
      </c>
      <c r="N18" s="141">
        <v>17.48</v>
      </c>
      <c r="O18" s="14">
        <f>(F18+G18+J18)*N18</f>
        <v>0</v>
      </c>
    </row>
    <row r="19" spans="1:14" ht="21" customHeight="1">
      <c r="A19" s="53" t="s">
        <v>47</v>
      </c>
      <c r="B19" s="120"/>
      <c r="C19" s="143"/>
      <c r="D19" s="145"/>
      <c r="E19" s="131"/>
      <c r="F19" s="131"/>
      <c r="G19" s="131"/>
      <c r="H19" s="131"/>
      <c r="I19" s="131"/>
      <c r="J19" s="131"/>
      <c r="K19" s="74"/>
      <c r="L19" s="141"/>
      <c r="M19" s="16"/>
      <c r="N19" s="141"/>
    </row>
    <row r="20" spans="1:15" ht="21" customHeight="1">
      <c r="A20" s="54" t="s">
        <v>21</v>
      </c>
      <c r="B20" s="121" t="s">
        <v>78</v>
      </c>
      <c r="C20" s="142" t="s">
        <v>50</v>
      </c>
      <c r="D20" s="144" t="s">
        <v>25</v>
      </c>
      <c r="E20" s="130"/>
      <c r="F20" s="130"/>
      <c r="G20" s="130"/>
      <c r="H20" s="130"/>
      <c r="I20" s="130"/>
      <c r="J20" s="130"/>
      <c r="K20" s="74"/>
      <c r="L20" s="141">
        <v>27.72</v>
      </c>
      <c r="M20" s="18">
        <f>(E20+H20+I20)*L20</f>
        <v>0</v>
      </c>
      <c r="N20" s="141">
        <v>37.16</v>
      </c>
      <c r="O20" s="14">
        <f>(F20+G20+J20)*N20</f>
        <v>0</v>
      </c>
    </row>
    <row r="21" spans="1:14" ht="21" customHeight="1">
      <c r="A21" s="53" t="s">
        <v>47</v>
      </c>
      <c r="B21" s="122"/>
      <c r="C21" s="143"/>
      <c r="D21" s="145"/>
      <c r="E21" s="131"/>
      <c r="F21" s="131"/>
      <c r="G21" s="131"/>
      <c r="H21" s="131"/>
      <c r="I21" s="131"/>
      <c r="J21" s="131"/>
      <c r="K21" s="74"/>
      <c r="L21" s="141"/>
      <c r="M21" s="16"/>
      <c r="N21" s="141"/>
    </row>
    <row r="22" spans="1:15" ht="21" customHeight="1">
      <c r="A22" s="54" t="s">
        <v>22</v>
      </c>
      <c r="B22" s="121" t="s">
        <v>79</v>
      </c>
      <c r="C22" s="142" t="s">
        <v>51</v>
      </c>
      <c r="D22" s="144" t="s">
        <v>25</v>
      </c>
      <c r="E22" s="130"/>
      <c r="F22" s="130"/>
      <c r="G22" s="130"/>
      <c r="H22" s="130"/>
      <c r="I22" s="130"/>
      <c r="J22" s="130"/>
      <c r="K22" s="74"/>
      <c r="L22" s="141">
        <v>30.97</v>
      </c>
      <c r="M22" s="18">
        <f>(E22+H22+I22)*L22</f>
        <v>0</v>
      </c>
      <c r="N22" s="141">
        <v>44.41</v>
      </c>
      <c r="O22" s="14">
        <f>(F22+G22)*N22</f>
        <v>0</v>
      </c>
    </row>
    <row r="23" spans="1:14" ht="21" customHeight="1">
      <c r="A23" s="53" t="s">
        <v>47</v>
      </c>
      <c r="B23" s="122"/>
      <c r="C23" s="143"/>
      <c r="D23" s="145"/>
      <c r="E23" s="131"/>
      <c r="F23" s="131"/>
      <c r="G23" s="131"/>
      <c r="H23" s="131"/>
      <c r="I23" s="131"/>
      <c r="J23" s="131"/>
      <c r="K23" s="74"/>
      <c r="L23" s="141"/>
      <c r="M23" s="16"/>
      <c r="N23" s="141"/>
    </row>
    <row r="24" spans="1:15" ht="21" customHeight="1">
      <c r="A24" s="54" t="s">
        <v>64</v>
      </c>
      <c r="B24" s="119" t="s">
        <v>66</v>
      </c>
      <c r="C24" s="142" t="s">
        <v>65</v>
      </c>
      <c r="D24" s="144" t="s">
        <v>25</v>
      </c>
      <c r="E24" s="137"/>
      <c r="F24" s="130"/>
      <c r="G24" s="130"/>
      <c r="H24" s="137"/>
      <c r="I24" s="137"/>
      <c r="J24" s="137"/>
      <c r="K24" s="74"/>
      <c r="L24" s="141"/>
      <c r="M24" s="18">
        <f>(E24+H24+I24)*L24</f>
        <v>0</v>
      </c>
      <c r="N24" s="141">
        <v>70</v>
      </c>
      <c r="O24" s="14">
        <f>(F24+G24+J24)*N24</f>
        <v>0</v>
      </c>
    </row>
    <row r="25" spans="1:14" ht="21" customHeight="1">
      <c r="A25" s="53" t="s">
        <v>68</v>
      </c>
      <c r="B25" s="120"/>
      <c r="C25" s="143"/>
      <c r="D25" s="145"/>
      <c r="E25" s="138"/>
      <c r="F25" s="131"/>
      <c r="G25" s="131"/>
      <c r="H25" s="138"/>
      <c r="I25" s="138"/>
      <c r="J25" s="138"/>
      <c r="K25" s="74"/>
      <c r="L25" s="141"/>
      <c r="M25" s="16"/>
      <c r="N25" s="141"/>
    </row>
    <row r="26" spans="1:14" ht="21" customHeight="1" thickBot="1">
      <c r="A26" s="75"/>
      <c r="B26" s="76"/>
      <c r="C26" s="75"/>
      <c r="D26" s="75"/>
      <c r="E26" s="77"/>
      <c r="F26" s="77"/>
      <c r="G26" s="77"/>
      <c r="H26" s="77"/>
      <c r="I26" s="77"/>
      <c r="J26" s="77"/>
      <c r="K26" s="74"/>
      <c r="L26" s="19"/>
      <c r="M26" s="15"/>
      <c r="N26" s="19"/>
    </row>
    <row r="27" spans="3:14" ht="10.5" thickTop="1">
      <c r="C27" s="94"/>
      <c r="D27" s="78"/>
      <c r="E27" s="78"/>
      <c r="F27" s="78"/>
      <c r="G27" s="78"/>
      <c r="H27" s="23" t="s">
        <v>28</v>
      </c>
      <c r="I27" s="23"/>
      <c r="J27" s="79"/>
      <c r="K27" s="14"/>
      <c r="N27" s="46"/>
    </row>
    <row r="28" spans="1:14" ht="12">
      <c r="A28" s="68" t="s">
        <v>53</v>
      </c>
      <c r="C28" s="93"/>
      <c r="D28" s="36"/>
      <c r="E28" s="36"/>
      <c r="F28" s="20" t="s">
        <v>11</v>
      </c>
      <c r="G28" s="134">
        <f>SUM(M14:M25)+SUM(O14:O25)</f>
        <v>0</v>
      </c>
      <c r="H28" s="134"/>
      <c r="I28" s="112"/>
      <c r="J28" s="21"/>
      <c r="K28" s="14"/>
      <c r="N28" s="46"/>
    </row>
    <row r="29" spans="3:14" ht="9.75">
      <c r="C29" s="93"/>
      <c r="D29" s="36"/>
      <c r="E29" s="36"/>
      <c r="F29" s="25" t="s">
        <v>29</v>
      </c>
      <c r="G29" s="132">
        <v>0</v>
      </c>
      <c r="H29" s="132"/>
      <c r="I29" s="113"/>
      <c r="J29" s="99" t="s">
        <v>62</v>
      </c>
      <c r="K29" s="14"/>
      <c r="N29" s="46"/>
    </row>
    <row r="30" spans="3:14" ht="9.75">
      <c r="C30" s="93"/>
      <c r="D30" s="36"/>
      <c r="E30" s="36"/>
      <c r="F30" s="20" t="s">
        <v>30</v>
      </c>
      <c r="G30" s="133">
        <f>G28-(G28*G29)</f>
        <v>0</v>
      </c>
      <c r="H30" s="133"/>
      <c r="I30" s="114"/>
      <c r="J30" s="21"/>
      <c r="K30" s="14"/>
      <c r="N30" s="46"/>
    </row>
    <row r="31" spans="3:14" ht="9.75">
      <c r="C31" s="93"/>
      <c r="D31" s="36"/>
      <c r="E31" s="36"/>
      <c r="F31" s="20" t="s">
        <v>12</v>
      </c>
      <c r="G31" s="134">
        <f>G30*0.23</f>
        <v>0</v>
      </c>
      <c r="H31" s="134"/>
      <c r="I31" s="112"/>
      <c r="J31" s="21"/>
      <c r="K31" s="14"/>
      <c r="N31" s="46"/>
    </row>
    <row r="32" spans="3:14" ht="10.5" thickBot="1">
      <c r="C32" s="95"/>
      <c r="D32" s="80"/>
      <c r="E32" s="80"/>
      <c r="F32" s="22" t="s">
        <v>23</v>
      </c>
      <c r="G32" s="136">
        <f>G30+G31</f>
        <v>0</v>
      </c>
      <c r="H32" s="136"/>
      <c r="I32" s="115"/>
      <c r="J32" s="24"/>
      <c r="K32" s="14"/>
      <c r="N32" s="46"/>
    </row>
    <row r="33" spans="7:11" ht="10.5" thickTop="1">
      <c r="G33" s="1"/>
      <c r="H33" s="2"/>
      <c r="I33" s="2"/>
      <c r="J33" s="2"/>
      <c r="K33" s="2"/>
    </row>
    <row r="35" spans="3:14" ht="9.75">
      <c r="C35" s="36"/>
      <c r="E35" s="81"/>
      <c r="F35" s="82"/>
      <c r="G35" s="82"/>
      <c r="H35" s="82"/>
      <c r="I35" s="82"/>
      <c r="J35" s="83"/>
      <c r="K35" s="14"/>
      <c r="N35" s="46"/>
    </row>
    <row r="36" spans="1:14" ht="9.75">
      <c r="A36" s="109" t="s">
        <v>84</v>
      </c>
      <c r="C36" s="36"/>
      <c r="E36" s="84"/>
      <c r="F36" s="85"/>
      <c r="G36" s="85"/>
      <c r="H36" s="85"/>
      <c r="I36" s="85"/>
      <c r="J36" s="86"/>
      <c r="K36" s="14"/>
      <c r="N36" s="46"/>
    </row>
    <row r="37" spans="3:14" ht="9.75">
      <c r="C37" s="36"/>
      <c r="E37" s="84"/>
      <c r="F37" s="85"/>
      <c r="G37" s="85"/>
      <c r="H37" s="85"/>
      <c r="I37" s="85"/>
      <c r="J37" s="86"/>
      <c r="K37" s="14"/>
      <c r="N37" s="46"/>
    </row>
    <row r="38" spans="3:14" ht="9.75">
      <c r="C38" s="36"/>
      <c r="E38" s="84"/>
      <c r="F38" s="85"/>
      <c r="G38" s="85"/>
      <c r="H38" s="85"/>
      <c r="I38" s="85"/>
      <c r="J38" s="86"/>
      <c r="K38" s="14"/>
      <c r="N38" s="46"/>
    </row>
    <row r="39" spans="3:14" ht="9.75">
      <c r="C39" s="36"/>
      <c r="E39" s="84"/>
      <c r="F39" s="85"/>
      <c r="G39" s="85"/>
      <c r="H39" s="85"/>
      <c r="I39" s="85"/>
      <c r="J39" s="86"/>
      <c r="K39" s="14"/>
      <c r="N39" s="46"/>
    </row>
    <row r="40" spans="3:14" ht="9.75">
      <c r="C40" s="36"/>
      <c r="E40" s="84"/>
      <c r="F40" s="85"/>
      <c r="G40" s="85"/>
      <c r="H40" s="85"/>
      <c r="I40" s="85"/>
      <c r="J40" s="86"/>
      <c r="K40" s="14"/>
      <c r="N40" s="46"/>
    </row>
    <row r="41" spans="1:14" ht="9.75">
      <c r="A41" s="46" t="s">
        <v>63</v>
      </c>
      <c r="C41" s="36"/>
      <c r="E41" s="87"/>
      <c r="F41" s="88"/>
      <c r="G41" s="88"/>
      <c r="H41" s="88"/>
      <c r="I41" s="88"/>
      <c r="J41" s="89"/>
      <c r="K41" s="91"/>
      <c r="N41" s="46"/>
    </row>
    <row r="42" spans="5:11" ht="9.75">
      <c r="E42" s="139" t="s">
        <v>18</v>
      </c>
      <c r="F42" s="139"/>
      <c r="G42" s="139"/>
      <c r="H42" s="139"/>
      <c r="I42" s="139"/>
      <c r="J42" s="139"/>
      <c r="K42" s="140"/>
    </row>
    <row r="43" spans="5:11" ht="9.75">
      <c r="E43" s="13"/>
      <c r="F43" s="13"/>
      <c r="G43" s="13"/>
      <c r="H43" s="13"/>
      <c r="I43" s="13"/>
      <c r="J43" s="13"/>
      <c r="K43" s="13"/>
    </row>
    <row r="44" spans="3:7" ht="9.75">
      <c r="C44" s="13"/>
      <c r="D44" s="13"/>
      <c r="E44" s="90"/>
      <c r="F44" s="90"/>
      <c r="G44" s="90"/>
    </row>
    <row r="45" spans="1:18" ht="11.25" customHeight="1">
      <c r="A45" s="12" t="s">
        <v>19</v>
      </c>
      <c r="B45" s="96"/>
      <c r="C45" s="96"/>
      <c r="D45" s="96"/>
      <c r="E45" s="96"/>
      <c r="F45" s="96"/>
      <c r="G45" s="96"/>
      <c r="H45" s="96"/>
      <c r="I45" s="96"/>
      <c r="J45" s="96"/>
      <c r="N45" s="97"/>
      <c r="O45" s="97"/>
      <c r="P45" s="116"/>
      <c r="Q45" s="116"/>
      <c r="R45" s="116"/>
    </row>
    <row r="46" spans="1:18" s="8" customFormat="1" ht="9.75" customHeight="1">
      <c r="A46" s="5" t="s">
        <v>56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P46" s="117"/>
      <c r="Q46" s="117"/>
      <c r="R46" s="117"/>
    </row>
    <row r="47" spans="1:18" s="8" customFormat="1" ht="9.75" customHeight="1">
      <c r="A47" s="5" t="s">
        <v>57</v>
      </c>
      <c r="B47" s="1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P47" s="117"/>
      <c r="Q47" s="117"/>
      <c r="R47" s="117"/>
    </row>
    <row r="48" spans="1:18" s="8" customFormat="1" ht="9.75" customHeight="1">
      <c r="A48" s="11" t="s">
        <v>74</v>
      </c>
      <c r="B48" s="6"/>
      <c r="C48" s="7"/>
      <c r="D48" s="7"/>
      <c r="E48" s="10"/>
      <c r="F48" s="6"/>
      <c r="G48" s="6"/>
      <c r="H48" s="6"/>
      <c r="I48" s="6"/>
      <c r="P48" s="117"/>
      <c r="Q48" s="117"/>
      <c r="R48" s="117"/>
    </row>
    <row r="49" spans="1:18" s="8" customFormat="1" ht="9.75" customHeight="1">
      <c r="A49" s="5" t="s">
        <v>58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P49" s="117"/>
      <c r="Q49" s="117"/>
      <c r="R49" s="117"/>
    </row>
    <row r="50" spans="1:18" s="8" customFormat="1" ht="9.75" customHeight="1">
      <c r="A50" s="5" t="s">
        <v>67</v>
      </c>
      <c r="B50" s="6"/>
      <c r="C50" s="7"/>
      <c r="D50" s="7"/>
      <c r="E50" s="10"/>
      <c r="F50" s="6"/>
      <c r="G50" s="6"/>
      <c r="H50" s="6"/>
      <c r="I50" s="6"/>
      <c r="N50" s="37"/>
      <c r="O50" s="37"/>
      <c r="P50" s="117"/>
      <c r="Q50" s="117"/>
      <c r="R50" s="117"/>
    </row>
    <row r="51" spans="1:18" s="8" customFormat="1" ht="9.75" customHeight="1">
      <c r="A51" s="5" t="s">
        <v>61</v>
      </c>
      <c r="B51" s="6"/>
      <c r="C51" s="7"/>
      <c r="D51" s="7"/>
      <c r="E51" s="6"/>
      <c r="F51" s="6"/>
      <c r="G51" s="6"/>
      <c r="H51" s="6"/>
      <c r="I51" s="6"/>
      <c r="P51" s="117"/>
      <c r="Q51" s="117"/>
      <c r="R51" s="117"/>
    </row>
    <row r="52" spans="1:18" s="8" customFormat="1" ht="9.75" customHeight="1">
      <c r="A52" s="5" t="s">
        <v>59</v>
      </c>
      <c r="B52" s="9"/>
      <c r="C52" s="7"/>
      <c r="D52" s="7"/>
      <c r="E52" s="10"/>
      <c r="F52" s="6"/>
      <c r="G52" s="6"/>
      <c r="H52" s="6"/>
      <c r="I52" s="6"/>
      <c r="N52" s="37"/>
      <c r="O52" s="37"/>
      <c r="P52" s="117"/>
      <c r="Q52" s="117"/>
      <c r="R52" s="117"/>
    </row>
    <row r="53" spans="1:18" s="8" customFormat="1" ht="9.75" customHeight="1">
      <c r="A53" s="5" t="s">
        <v>60</v>
      </c>
      <c r="B53" s="10"/>
      <c r="C53" s="7"/>
      <c r="D53" s="7"/>
      <c r="E53" s="6"/>
      <c r="F53" s="6"/>
      <c r="G53" s="6"/>
      <c r="H53" s="6"/>
      <c r="I53" s="6"/>
      <c r="P53" s="117"/>
      <c r="Q53" s="117"/>
      <c r="R53" s="117"/>
    </row>
    <row r="55" spans="1:15" ht="9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1"/>
      <c r="M55" s="111"/>
      <c r="N55" s="111"/>
      <c r="O55" s="110"/>
    </row>
    <row r="56" spans="1:15" ht="9.75">
      <c r="A56" s="135" t="s">
        <v>69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1:15" ht="9.75">
      <c r="A57" s="135" t="s">
        <v>73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60" spans="1:15" s="123" customFormat="1" ht="84.75" customHeight="1">
      <c r="A60" s="150" t="s">
        <v>81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</row>
  </sheetData>
  <sheetProtection password="EF50" sheet="1"/>
  <mergeCells count="53">
    <mergeCell ref="L11:N11"/>
    <mergeCell ref="L24:L25"/>
    <mergeCell ref="A60:O60"/>
    <mergeCell ref="N24:N25"/>
    <mergeCell ref="L18:L19"/>
    <mergeCell ref="N18:N19"/>
    <mergeCell ref="L20:L21"/>
    <mergeCell ref="N20:N21"/>
    <mergeCell ref="C14:C15"/>
    <mergeCell ref="C16:C17"/>
    <mergeCell ref="D22:D23"/>
    <mergeCell ref="C20:C21"/>
    <mergeCell ref="E13:H13"/>
    <mergeCell ref="F18:F19"/>
    <mergeCell ref="G18:G19"/>
    <mergeCell ref="H18:H19"/>
    <mergeCell ref="G20:G21"/>
    <mergeCell ref="C24:C25"/>
    <mergeCell ref="D24:D25"/>
    <mergeCell ref="E24:E25"/>
    <mergeCell ref="E20:E21"/>
    <mergeCell ref="E18:E19"/>
    <mergeCell ref="H24:H25"/>
    <mergeCell ref="C18:C19"/>
    <mergeCell ref="D20:D21"/>
    <mergeCell ref="D18:D19"/>
    <mergeCell ref="C22:C23"/>
    <mergeCell ref="E42:K42"/>
    <mergeCell ref="N22:N23"/>
    <mergeCell ref="L22:L23"/>
    <mergeCell ref="H20:H21"/>
    <mergeCell ref="E22:E23"/>
    <mergeCell ref="G22:G23"/>
    <mergeCell ref="A57:O57"/>
    <mergeCell ref="G32:H32"/>
    <mergeCell ref="F22:F23"/>
    <mergeCell ref="F20:F21"/>
    <mergeCell ref="H22:H23"/>
    <mergeCell ref="I24:I25"/>
    <mergeCell ref="F24:F25"/>
    <mergeCell ref="G24:G25"/>
    <mergeCell ref="J24:J25"/>
    <mergeCell ref="A56:O56"/>
    <mergeCell ref="J18:J19"/>
    <mergeCell ref="J20:J21"/>
    <mergeCell ref="G29:H29"/>
    <mergeCell ref="G30:H30"/>
    <mergeCell ref="G28:H28"/>
    <mergeCell ref="G31:H31"/>
    <mergeCell ref="I18:I19"/>
    <mergeCell ref="I20:I21"/>
    <mergeCell ref="I22:I23"/>
    <mergeCell ref="J22:J23"/>
  </mergeCells>
  <printOptions/>
  <pageMargins left="0.4330708661417323" right="0.2362204724409449" top="0.3937007874015748" bottom="0.3937007874015748" header="0.5118110236220472" footer="0.5118110236220472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0">
      <selection activeCell="A24" sqref="A24"/>
    </sheetView>
  </sheetViews>
  <sheetFormatPr defaultColWidth="9.140625" defaultRowHeight="12.75"/>
  <cols>
    <col min="1" max="1" width="18.28125" style="31" bestFit="1" customWidth="1"/>
    <col min="2" max="2" width="15.28125" style="31" bestFit="1" customWidth="1"/>
    <col min="3" max="3" width="4.140625" style="31" bestFit="1" customWidth="1"/>
    <col min="4" max="4" width="22.140625" style="31" bestFit="1" customWidth="1"/>
    <col min="5" max="5" width="9.00390625" style="31" bestFit="1" customWidth="1"/>
    <col min="6" max="6" width="14.140625" style="31" bestFit="1" customWidth="1"/>
    <col min="7" max="7" width="14.140625" style="107" bestFit="1" customWidth="1"/>
    <col min="8" max="8" width="14.140625" style="31" bestFit="1" customWidth="1"/>
    <col min="9" max="9" width="18.28125" style="31" bestFit="1" customWidth="1"/>
    <col min="10" max="10" width="8.00390625" style="103" bestFit="1" customWidth="1"/>
    <col min="11" max="14" width="9.140625" style="31" customWidth="1"/>
    <col min="15" max="15" width="14.7109375" style="31" bestFit="1" customWidth="1"/>
    <col min="16" max="16384" width="9.140625" style="31" customWidth="1"/>
  </cols>
  <sheetData>
    <row r="1" spans="1:10" s="30" customFormat="1" ht="14.25" customHeight="1">
      <c r="A1" s="28" t="s">
        <v>31</v>
      </c>
      <c r="B1" s="29" t="s">
        <v>32</v>
      </c>
      <c r="C1" s="29" t="s">
        <v>33</v>
      </c>
      <c r="D1" s="29" t="s">
        <v>34</v>
      </c>
      <c r="E1" s="29" t="s">
        <v>35</v>
      </c>
      <c r="F1" s="29" t="s">
        <v>36</v>
      </c>
      <c r="G1" s="104" t="s">
        <v>37</v>
      </c>
      <c r="H1" s="29" t="s">
        <v>38</v>
      </c>
      <c r="I1" s="29" t="s">
        <v>39</v>
      </c>
      <c r="J1" s="100" t="s">
        <v>40</v>
      </c>
    </row>
    <row r="2" spans="1:10" ht="12">
      <c r="A2" s="31" t="str">
        <f>SUBSTITUTE(NOVA!B14,"_",NOVA!$E$12,1)</f>
        <v>PPNOW-V-PELNA-G</v>
      </c>
      <c r="B2" s="32">
        <f>NOVA!$J$3</f>
        <v>0</v>
      </c>
      <c r="C2" s="32">
        <f>NOVA!$J$6</f>
        <v>0</v>
      </c>
      <c r="D2" s="32">
        <f>NOVA!$J$4</f>
        <v>0</v>
      </c>
      <c r="E2" s="32" t="str">
        <f>NOVA!$J$5</f>
        <v>SHO</v>
      </c>
      <c r="F2" s="32">
        <f>NOVA!$B$2</f>
        <v>0</v>
      </c>
      <c r="G2" s="105" t="str">
        <f>NOVA!$B$8</f>
        <v>2019-04-1</v>
      </c>
      <c r="H2" s="32">
        <f>NOVA!$J$3</f>
        <v>0</v>
      </c>
      <c r="I2" s="32" t="str">
        <f>SUBSTITUTE(SUBSTITUTE(SUBSTITUTE(SUBSTITUTE(SUBSTITUTE(A2,"RS135","RS130",1),"SS090","SS087",1),"RO135","RO130",1),"OP090","OP087",1),"RS120","RS110",1)</f>
        <v>PPNOW-V-PELNA-G</v>
      </c>
      <c r="J2" s="101">
        <f>NOVA!E14</f>
        <v>0</v>
      </c>
    </row>
    <row r="3" spans="1:10" ht="12">
      <c r="A3" s="31" t="str">
        <f>SUBSTITUTE(NOVA!B16,"_",NOVA!$E$12,1)</f>
        <v>PPNOW-V-PERFO-G</v>
      </c>
      <c r="B3" s="32">
        <f>NOVA!$J$3</f>
        <v>0</v>
      </c>
      <c r="C3" s="32">
        <f>NOVA!$J$6</f>
        <v>0</v>
      </c>
      <c r="D3" s="32">
        <f>NOVA!$J$4</f>
        <v>0</v>
      </c>
      <c r="E3" s="32" t="str">
        <f>NOVA!$J$5</f>
        <v>SHO</v>
      </c>
      <c r="F3" s="32">
        <f>NOVA!$B$2</f>
        <v>0</v>
      </c>
      <c r="G3" s="105" t="str">
        <f>NOVA!$B$8</f>
        <v>2019-04-1</v>
      </c>
      <c r="H3" s="32">
        <f>NOVA!$J$3</f>
        <v>0</v>
      </c>
      <c r="I3" s="32" t="str">
        <f aca="true" t="shared" si="0" ref="I3:I21">SUBSTITUTE(SUBSTITUTE(SUBSTITUTE(SUBSTITUTE(SUBSTITUTE(A3,"RS135","RS130",1),"SS090","SS087",1),"RO135","RO130",1),"OP090","OP087",1),"RS120","RS110",1)</f>
        <v>PPNOW-V-PERFO-G</v>
      </c>
      <c r="J3" s="101">
        <f>NOVA!E16</f>
        <v>0</v>
      </c>
    </row>
    <row r="4" spans="1:10" ht="12">
      <c r="A4" s="31" t="str">
        <f>SUBSTITUTE(NOVA!B18,"_",NOVA!$E$12,1)</f>
        <v>PPNOW-V-LISTJ-G</v>
      </c>
      <c r="B4" s="32">
        <f>NOVA!$J$3</f>
        <v>0</v>
      </c>
      <c r="C4" s="32">
        <f>NOVA!$J$6</f>
        <v>0</v>
      </c>
      <c r="D4" s="32">
        <f>NOVA!$J$4</f>
        <v>0</v>
      </c>
      <c r="E4" s="32" t="str">
        <f>NOVA!$J$5</f>
        <v>SHO</v>
      </c>
      <c r="F4" s="32">
        <f>NOVA!$B$2</f>
        <v>0</v>
      </c>
      <c r="G4" s="105" t="str">
        <f>NOVA!$B$8</f>
        <v>2019-04-1</v>
      </c>
      <c r="H4" s="32">
        <f>NOVA!$J$3</f>
        <v>0</v>
      </c>
      <c r="I4" s="32" t="str">
        <f t="shared" si="0"/>
        <v>PPNOW-V-LISTJ-G</v>
      </c>
      <c r="J4" s="101">
        <f>NOVA!E18</f>
        <v>0</v>
      </c>
    </row>
    <row r="5" spans="1:10" ht="12">
      <c r="A5" s="31" t="str">
        <f>SUBSTITUTE(NOVA!B20,"_",NOVA!$E$12,1)</f>
        <v>PPNOW-V-LISTH-G</v>
      </c>
      <c r="B5" s="32">
        <f>NOVA!$J$3</f>
        <v>0</v>
      </c>
      <c r="C5" s="32">
        <f>NOVA!$J$6</f>
        <v>0</v>
      </c>
      <c r="D5" s="32">
        <f>NOVA!$J$4</f>
        <v>0</v>
      </c>
      <c r="E5" s="32" t="str">
        <f>NOVA!$J$5</f>
        <v>SHO</v>
      </c>
      <c r="F5" s="32">
        <f>NOVA!$B$2</f>
        <v>0</v>
      </c>
      <c r="G5" s="105" t="str">
        <f>NOVA!$B$8</f>
        <v>2019-04-1</v>
      </c>
      <c r="H5" s="32">
        <f>NOVA!$J$3</f>
        <v>0</v>
      </c>
      <c r="I5" s="32" t="str">
        <f t="shared" si="0"/>
        <v>PPNOW-V-LISTH-G</v>
      </c>
      <c r="J5" s="101">
        <f>NOVA!E20</f>
        <v>0</v>
      </c>
    </row>
    <row r="6" spans="1:10" ht="12">
      <c r="A6" s="31" t="str">
        <f>SUBSTITUTE(NOVA!B22,"_",NOVA!$E$12,1)</f>
        <v>PPNOW-V-NAROZ-G</v>
      </c>
      <c r="B6" s="32">
        <f>NOVA!$J$3</f>
        <v>0</v>
      </c>
      <c r="C6" s="32">
        <f>NOVA!$J$6</f>
        <v>0</v>
      </c>
      <c r="D6" s="32">
        <f>NOVA!$J$4</f>
        <v>0</v>
      </c>
      <c r="E6" s="32" t="str">
        <f>NOVA!$J$5</f>
        <v>SHO</v>
      </c>
      <c r="F6" s="32">
        <f>NOVA!$B$2</f>
        <v>0</v>
      </c>
      <c r="G6" s="105" t="str">
        <f>NOVA!$B$8</f>
        <v>2019-04-1</v>
      </c>
      <c r="H6" s="32">
        <f>NOVA!$J$3</f>
        <v>0</v>
      </c>
      <c r="I6" s="32" t="str">
        <f t="shared" si="0"/>
        <v>PPNOW-V-NAROZ-G</v>
      </c>
      <c r="J6" s="101">
        <f>NOVA!E22</f>
        <v>0</v>
      </c>
    </row>
    <row r="7" spans="1:10" ht="12">
      <c r="A7" s="31" t="str">
        <f>SUBSTITUTE(NOVA!B14,"_",NOVA!$F$12,1)</f>
        <v>PPNOW-F-PELNA-G</v>
      </c>
      <c r="B7" s="32">
        <f>NOVA!$J$3</f>
        <v>0</v>
      </c>
      <c r="C7" s="32">
        <f>NOVA!$J$6</f>
        <v>0</v>
      </c>
      <c r="D7" s="32">
        <f>NOVA!$J$4</f>
        <v>0</v>
      </c>
      <c r="E7" s="32" t="str">
        <f>NOVA!$J$5</f>
        <v>SHO</v>
      </c>
      <c r="F7" s="32">
        <f>NOVA!$B$2</f>
        <v>0</v>
      </c>
      <c r="G7" s="105" t="str">
        <f>NOVA!$B$8</f>
        <v>2019-04-1</v>
      </c>
      <c r="H7" s="32">
        <f>NOVA!$J$3</f>
        <v>0</v>
      </c>
      <c r="I7" s="32" t="str">
        <f t="shared" si="0"/>
        <v>PPNOW-F-PELNA-G</v>
      </c>
      <c r="J7" s="101">
        <f>NOVA!F14</f>
        <v>0</v>
      </c>
    </row>
    <row r="8" spans="1:10" ht="12">
      <c r="A8" s="31" t="str">
        <f>SUBSTITUTE(NOVA!B16,"_",NOVA!$F$12,1)</f>
        <v>PPNOW-F-PERFO-G</v>
      </c>
      <c r="B8" s="32">
        <f>NOVA!$J$3</f>
        <v>0</v>
      </c>
      <c r="C8" s="32">
        <f>NOVA!$J$6</f>
        <v>0</v>
      </c>
      <c r="D8" s="32">
        <f>NOVA!$J$4</f>
        <v>0</v>
      </c>
      <c r="E8" s="32" t="str">
        <f>NOVA!$J$5</f>
        <v>SHO</v>
      </c>
      <c r="F8" s="32">
        <f>NOVA!$B$2</f>
        <v>0</v>
      </c>
      <c r="G8" s="105" t="str">
        <f>NOVA!$B$8</f>
        <v>2019-04-1</v>
      </c>
      <c r="H8" s="32">
        <f>NOVA!$J$3</f>
        <v>0</v>
      </c>
      <c r="I8" s="32" t="str">
        <f t="shared" si="0"/>
        <v>PPNOW-F-PERFO-G</v>
      </c>
      <c r="J8" s="101">
        <f>NOVA!F16</f>
        <v>0</v>
      </c>
    </row>
    <row r="9" spans="1:10" ht="12">
      <c r="A9" s="31" t="str">
        <f>SUBSTITUTE(NOVA!B18,"_",NOVA!$F$12,1)</f>
        <v>PPNOW-F-LISTJ-G</v>
      </c>
      <c r="B9" s="32">
        <f>NOVA!$J$3</f>
        <v>0</v>
      </c>
      <c r="C9" s="32">
        <f>NOVA!$J$6</f>
        <v>0</v>
      </c>
      <c r="D9" s="32">
        <f>NOVA!$J$4</f>
        <v>0</v>
      </c>
      <c r="E9" s="32" t="str">
        <f>NOVA!$J$5</f>
        <v>SHO</v>
      </c>
      <c r="F9" s="32">
        <f>NOVA!$B$2</f>
        <v>0</v>
      </c>
      <c r="G9" s="105" t="str">
        <f>NOVA!$B$8</f>
        <v>2019-04-1</v>
      </c>
      <c r="H9" s="32">
        <f>NOVA!$J$3</f>
        <v>0</v>
      </c>
      <c r="I9" s="32" t="str">
        <f t="shared" si="0"/>
        <v>PPNOW-F-LISTJ-G</v>
      </c>
      <c r="J9" s="101">
        <f>NOVA!F18</f>
        <v>0</v>
      </c>
    </row>
    <row r="10" spans="1:10" ht="12">
      <c r="A10" s="31" t="str">
        <f>SUBSTITUTE(NOVA!B20,"_",NOVA!$F$12,1)</f>
        <v>PPNOW-F-LISTH-G</v>
      </c>
      <c r="B10" s="32">
        <f>NOVA!$J$3</f>
        <v>0</v>
      </c>
      <c r="C10" s="32">
        <f>NOVA!$J$6</f>
        <v>0</v>
      </c>
      <c r="D10" s="32">
        <f>NOVA!$J$4</f>
        <v>0</v>
      </c>
      <c r="E10" s="32" t="str">
        <f>NOVA!$J$5</f>
        <v>SHO</v>
      </c>
      <c r="F10" s="32">
        <f>NOVA!$B$2</f>
        <v>0</v>
      </c>
      <c r="G10" s="105" t="str">
        <f>NOVA!$B$8</f>
        <v>2019-04-1</v>
      </c>
      <c r="H10" s="32">
        <f>NOVA!$J$3</f>
        <v>0</v>
      </c>
      <c r="I10" s="32" t="str">
        <f t="shared" si="0"/>
        <v>PPNOW-F-LISTH-G</v>
      </c>
      <c r="J10" s="101">
        <f>NOVA!F20</f>
        <v>0</v>
      </c>
    </row>
    <row r="11" spans="1:10" ht="12">
      <c r="A11" s="31" t="str">
        <f>SUBSTITUTE(NOVA!B22,"_",NOVA!$F$12,1)</f>
        <v>PPNOW-F-NAROZ-G</v>
      </c>
      <c r="B11" s="32">
        <f>NOVA!$J$3</f>
        <v>0</v>
      </c>
      <c r="C11" s="32">
        <f>NOVA!$J$6</f>
        <v>0</v>
      </c>
      <c r="D11" s="32">
        <f>NOVA!$J$4</f>
        <v>0</v>
      </c>
      <c r="E11" s="32" t="str">
        <f>NOVA!$J$5</f>
        <v>SHO</v>
      </c>
      <c r="F11" s="32">
        <f>NOVA!$B$2</f>
        <v>0</v>
      </c>
      <c r="G11" s="105" t="str">
        <f>NOVA!$B$8</f>
        <v>2019-04-1</v>
      </c>
      <c r="H11" s="32">
        <f>NOVA!$J$3</f>
        <v>0</v>
      </c>
      <c r="I11" s="32" t="str">
        <f t="shared" si="0"/>
        <v>PPNOW-F-NAROZ-G</v>
      </c>
      <c r="J11" s="101">
        <f>NOVA!F22</f>
        <v>0</v>
      </c>
    </row>
    <row r="12" spans="1:10" ht="12">
      <c r="A12" s="31" t="str">
        <f>SUBSTITUTE(NOVA!B14,"_",NOVA!$G$12,1)</f>
        <v>PPNOW-O-PELNA-G</v>
      </c>
      <c r="B12" s="32">
        <f>NOVA!$J$3</f>
        <v>0</v>
      </c>
      <c r="C12" s="32">
        <f>NOVA!$J$6</f>
        <v>0</v>
      </c>
      <c r="D12" s="32">
        <f>NOVA!$J$4</f>
        <v>0</v>
      </c>
      <c r="E12" s="32" t="str">
        <f>NOVA!$J$5</f>
        <v>SHO</v>
      </c>
      <c r="F12" s="32">
        <f>NOVA!$B$2</f>
        <v>0</v>
      </c>
      <c r="G12" s="105" t="str">
        <f>NOVA!$B$8</f>
        <v>2019-04-1</v>
      </c>
      <c r="H12" s="32">
        <f>NOVA!$J$3</f>
        <v>0</v>
      </c>
      <c r="I12" s="32" t="str">
        <f t="shared" si="0"/>
        <v>PPNOW-O-PELNA-G</v>
      </c>
      <c r="J12" s="101">
        <f>NOVA!G14</f>
        <v>0</v>
      </c>
    </row>
    <row r="13" spans="1:10" ht="12">
      <c r="A13" s="31" t="str">
        <f>SUBSTITUTE(NOVA!B16,"_",NOVA!$G$12,1)</f>
        <v>PPNOW-O-PERFO-G</v>
      </c>
      <c r="B13" s="32">
        <f>NOVA!$J$3</f>
        <v>0</v>
      </c>
      <c r="C13" s="32">
        <f>NOVA!$J$6</f>
        <v>0</v>
      </c>
      <c r="D13" s="32">
        <f>NOVA!$J$4</f>
        <v>0</v>
      </c>
      <c r="E13" s="32" t="str">
        <f>NOVA!$J$5</f>
        <v>SHO</v>
      </c>
      <c r="F13" s="32">
        <f>NOVA!$B$2</f>
        <v>0</v>
      </c>
      <c r="G13" s="105" t="str">
        <f>NOVA!$B$8</f>
        <v>2019-04-1</v>
      </c>
      <c r="H13" s="32">
        <f>NOVA!$J$3</f>
        <v>0</v>
      </c>
      <c r="I13" s="32" t="str">
        <f t="shared" si="0"/>
        <v>PPNOW-O-PERFO-G</v>
      </c>
      <c r="J13" s="101">
        <f>NOVA!G16</f>
        <v>0</v>
      </c>
    </row>
    <row r="14" spans="1:10" ht="12">
      <c r="A14" s="31" t="str">
        <f>SUBSTITUTE(NOVA!B18,"_",NOVA!$G$12,1)</f>
        <v>PPNOW-O-LISTJ-G</v>
      </c>
      <c r="B14" s="32">
        <f>NOVA!$J$3</f>
        <v>0</v>
      </c>
      <c r="C14" s="32">
        <f>NOVA!$J$6</f>
        <v>0</v>
      </c>
      <c r="D14" s="32">
        <f>NOVA!$J$4</f>
        <v>0</v>
      </c>
      <c r="E14" s="32" t="str">
        <f>NOVA!$J$5</f>
        <v>SHO</v>
      </c>
      <c r="F14" s="32">
        <f>NOVA!$B$2</f>
        <v>0</v>
      </c>
      <c r="G14" s="105" t="str">
        <f>NOVA!$B$8</f>
        <v>2019-04-1</v>
      </c>
      <c r="H14" s="32">
        <f>NOVA!$J$3</f>
        <v>0</v>
      </c>
      <c r="I14" s="32" t="str">
        <f t="shared" si="0"/>
        <v>PPNOW-O-LISTJ-G</v>
      </c>
      <c r="J14" s="101">
        <f>NOVA!G18</f>
        <v>0</v>
      </c>
    </row>
    <row r="15" spans="1:10" ht="12">
      <c r="A15" s="31" t="str">
        <f>SUBSTITUTE(NOVA!B20,"_",NOVA!$G$12,1)</f>
        <v>PPNOW-O-LISTH-G</v>
      </c>
      <c r="B15" s="32">
        <f>NOVA!$J$3</f>
        <v>0</v>
      </c>
      <c r="C15" s="32">
        <f>NOVA!$J$6</f>
        <v>0</v>
      </c>
      <c r="D15" s="32">
        <f>NOVA!$J$4</f>
        <v>0</v>
      </c>
      <c r="E15" s="32" t="str">
        <f>NOVA!$J$5</f>
        <v>SHO</v>
      </c>
      <c r="F15" s="32">
        <f>NOVA!$B$2</f>
        <v>0</v>
      </c>
      <c r="G15" s="105" t="str">
        <f>NOVA!$B$8</f>
        <v>2019-04-1</v>
      </c>
      <c r="H15" s="32">
        <f>NOVA!$J$3</f>
        <v>0</v>
      </c>
      <c r="I15" s="32" t="str">
        <f t="shared" si="0"/>
        <v>PPNOW-O-LISTH-G</v>
      </c>
      <c r="J15" s="101">
        <f>NOVA!G20</f>
        <v>0</v>
      </c>
    </row>
    <row r="16" spans="1:10" ht="12">
      <c r="A16" s="31" t="str">
        <f>SUBSTITUTE(NOVA!B22,"_",NOVA!$G$12,1)</f>
        <v>PPNOW-O-NAROZ-G</v>
      </c>
      <c r="B16" s="32">
        <f>NOVA!$J$3</f>
        <v>0</v>
      </c>
      <c r="C16" s="32">
        <f>NOVA!$J$6</f>
        <v>0</v>
      </c>
      <c r="D16" s="32">
        <f>NOVA!$J$4</f>
        <v>0</v>
      </c>
      <c r="E16" s="32" t="str">
        <f>NOVA!$J$5</f>
        <v>SHO</v>
      </c>
      <c r="F16" s="32">
        <f>NOVA!$B$2</f>
        <v>0</v>
      </c>
      <c r="G16" s="105" t="str">
        <f>NOVA!$B$8</f>
        <v>2019-04-1</v>
      </c>
      <c r="H16" s="32">
        <f>NOVA!$J$3</f>
        <v>0</v>
      </c>
      <c r="I16" s="32" t="str">
        <f t="shared" si="0"/>
        <v>PPNOW-O-NAROZ-G</v>
      </c>
      <c r="J16" s="101">
        <f>NOVA!G22</f>
        <v>0</v>
      </c>
    </row>
    <row r="17" spans="1:10" ht="12">
      <c r="A17" s="31" t="str">
        <f>SUBSTITUTE(NOVA!B14,"_",NOVA!$H$12,1)</f>
        <v>PPNOW-A-PELNA-G</v>
      </c>
      <c r="B17" s="32">
        <f>NOVA!$J$3</f>
        <v>0</v>
      </c>
      <c r="C17" s="32">
        <f>NOVA!$J$6</f>
        <v>0</v>
      </c>
      <c r="D17" s="32">
        <f>NOVA!$J$4</f>
        <v>0</v>
      </c>
      <c r="E17" s="32" t="str">
        <f>NOVA!$J$5</f>
        <v>SHO</v>
      </c>
      <c r="F17" s="32">
        <f>NOVA!$B$2</f>
        <v>0</v>
      </c>
      <c r="G17" s="105" t="str">
        <f>NOVA!$B$8</f>
        <v>2019-04-1</v>
      </c>
      <c r="H17" s="32">
        <f>NOVA!$J$3</f>
        <v>0</v>
      </c>
      <c r="I17" s="32" t="str">
        <f t="shared" si="0"/>
        <v>PPNOW-A-PELNA-G</v>
      </c>
      <c r="J17" s="101">
        <f>NOVA!H14</f>
        <v>0</v>
      </c>
    </row>
    <row r="18" spans="1:10" ht="12">
      <c r="A18" s="31" t="str">
        <f>SUBSTITUTE(NOVA!B16,"_",NOVA!$H$12,1)</f>
        <v>PPNOW-A-PERFO-G</v>
      </c>
      <c r="B18" s="32">
        <f>NOVA!$J$3</f>
        <v>0</v>
      </c>
      <c r="C18" s="32">
        <f>NOVA!$J$6</f>
        <v>0</v>
      </c>
      <c r="D18" s="32">
        <f>NOVA!$J$4</f>
        <v>0</v>
      </c>
      <c r="E18" s="32" t="str">
        <f>NOVA!$J$5</f>
        <v>SHO</v>
      </c>
      <c r="F18" s="32">
        <f>NOVA!$B$2</f>
        <v>0</v>
      </c>
      <c r="G18" s="105" t="str">
        <f>NOVA!$B$8</f>
        <v>2019-04-1</v>
      </c>
      <c r="H18" s="32">
        <f>NOVA!$J$3</f>
        <v>0</v>
      </c>
      <c r="I18" s="32" t="str">
        <f t="shared" si="0"/>
        <v>PPNOW-A-PERFO-G</v>
      </c>
      <c r="J18" s="101">
        <f>NOVA!H16</f>
        <v>0</v>
      </c>
    </row>
    <row r="19" spans="1:10" ht="12">
      <c r="A19" s="31" t="str">
        <f>SUBSTITUTE(NOVA!B18,"_",NOVA!$H$12,1)</f>
        <v>PPNOW-A-LISTJ-G</v>
      </c>
      <c r="B19" s="32">
        <f>NOVA!$J$3</f>
        <v>0</v>
      </c>
      <c r="C19" s="32">
        <f>NOVA!$J$6</f>
        <v>0</v>
      </c>
      <c r="D19" s="32">
        <f>NOVA!$J$4</f>
        <v>0</v>
      </c>
      <c r="E19" s="32" t="str">
        <f>NOVA!$J$5</f>
        <v>SHO</v>
      </c>
      <c r="F19" s="32">
        <f>NOVA!$B$2</f>
        <v>0</v>
      </c>
      <c r="G19" s="105" t="str">
        <f>NOVA!$B$8</f>
        <v>2019-04-1</v>
      </c>
      <c r="H19" s="32">
        <f>NOVA!$J$3</f>
        <v>0</v>
      </c>
      <c r="I19" s="32" t="str">
        <f t="shared" si="0"/>
        <v>PPNOW-A-LISTJ-G</v>
      </c>
      <c r="J19" s="101">
        <f>NOVA!H18</f>
        <v>0</v>
      </c>
    </row>
    <row r="20" spans="1:10" ht="12">
      <c r="A20" s="31" t="str">
        <f>SUBSTITUTE(NOVA!B20,"_",NOVA!$H$12,1)</f>
        <v>PPNOW-A-LISTH-G</v>
      </c>
      <c r="B20" s="32">
        <f>NOVA!$J$3</f>
        <v>0</v>
      </c>
      <c r="C20" s="32">
        <f>NOVA!$J$6</f>
        <v>0</v>
      </c>
      <c r="D20" s="32">
        <f>NOVA!$J$4</f>
        <v>0</v>
      </c>
      <c r="E20" s="32" t="str">
        <f>NOVA!$J$5</f>
        <v>SHO</v>
      </c>
      <c r="F20" s="32">
        <f>NOVA!$B$2</f>
        <v>0</v>
      </c>
      <c r="G20" s="105" t="str">
        <f>NOVA!$B$8</f>
        <v>2019-04-1</v>
      </c>
      <c r="H20" s="32">
        <f>NOVA!$J$3</f>
        <v>0</v>
      </c>
      <c r="I20" s="32" t="str">
        <f t="shared" si="0"/>
        <v>PPNOW-A-LISTH-G</v>
      </c>
      <c r="J20" s="101">
        <f>NOVA!H20</f>
        <v>0</v>
      </c>
    </row>
    <row r="21" spans="1:10" ht="12">
      <c r="A21" s="31" t="str">
        <f>SUBSTITUTE(NOVA!B22,"_",NOVA!$H$12,1)</f>
        <v>PPNOW-A-NAROZ-G</v>
      </c>
      <c r="B21" s="32">
        <f>NOVA!$J$3</f>
        <v>0</v>
      </c>
      <c r="C21" s="32">
        <f>NOVA!$J$6</f>
        <v>0</v>
      </c>
      <c r="D21" s="32">
        <f>NOVA!$J$4</f>
        <v>0</v>
      </c>
      <c r="E21" s="32" t="str">
        <f>NOVA!$J$5</f>
        <v>SHO</v>
      </c>
      <c r="F21" s="32">
        <f>NOVA!$B$2</f>
        <v>0</v>
      </c>
      <c r="G21" s="105" t="str">
        <f>NOVA!$B$8</f>
        <v>2019-04-1</v>
      </c>
      <c r="H21" s="32">
        <f>NOVA!$J$3</f>
        <v>0</v>
      </c>
      <c r="I21" s="32" t="str">
        <f t="shared" si="0"/>
        <v>PPNOW-A-NAROZ-G</v>
      </c>
      <c r="J21" s="101">
        <f>NOVA!H22</f>
        <v>0</v>
      </c>
    </row>
    <row r="22" spans="1:10" ht="12">
      <c r="A22" s="31" t="str">
        <f>SUBSTITUTE(NOVA!B14,"_",NOVA!$I$12,1)</f>
        <v>PPNOW-W-PELNA-G</v>
      </c>
      <c r="B22" s="32">
        <f>NOVA!$J$3</f>
        <v>0</v>
      </c>
      <c r="C22" s="32">
        <f>NOVA!$J$6</f>
        <v>0</v>
      </c>
      <c r="D22" s="32">
        <f>NOVA!$J$4</f>
        <v>0</v>
      </c>
      <c r="E22" s="32" t="str">
        <f>NOVA!$J$5</f>
        <v>SHO</v>
      </c>
      <c r="F22" s="32">
        <f>NOVA!$B$2</f>
        <v>0</v>
      </c>
      <c r="G22" s="105" t="str">
        <f>NOVA!$B$8</f>
        <v>2019-04-1</v>
      </c>
      <c r="H22" s="32">
        <f>NOVA!$J$3</f>
        <v>0</v>
      </c>
      <c r="I22" s="32" t="str">
        <f>SUBSTITUTE(SUBSTITUTE(SUBSTITUTE(SUBSTITUTE(SUBSTITUTE(A22,"RS135","RS130",1),"SS090","SS087",1),"RO135","RO130",1),"OP090","OP087",1),"RS120","RS110",1)</f>
        <v>PPNOW-W-PELNA-G</v>
      </c>
      <c r="J22" s="101">
        <f>NOVA!I14</f>
        <v>0</v>
      </c>
    </row>
    <row r="23" spans="1:10" ht="12">
      <c r="A23" s="31" t="str">
        <f>SUBSTITUTE(NOVA!B16,"_",NOVA!$I$12,1)</f>
        <v>PPNOW-W-PERFO-G</v>
      </c>
      <c r="B23" s="32">
        <f>NOVA!$J$3</f>
        <v>0</v>
      </c>
      <c r="C23" s="32">
        <f>NOVA!$J$6</f>
        <v>0</v>
      </c>
      <c r="D23" s="32">
        <f>NOVA!$J$4</f>
        <v>0</v>
      </c>
      <c r="E23" s="32" t="str">
        <f>NOVA!$J$5</f>
        <v>SHO</v>
      </c>
      <c r="F23" s="32">
        <f>NOVA!$B$2</f>
        <v>0</v>
      </c>
      <c r="G23" s="105" t="str">
        <f>NOVA!$B$8</f>
        <v>2019-04-1</v>
      </c>
      <c r="H23" s="32">
        <f>NOVA!$J$3</f>
        <v>0</v>
      </c>
      <c r="I23" s="32" t="str">
        <f>SUBSTITUTE(SUBSTITUTE(SUBSTITUTE(SUBSTITUTE(SUBSTITUTE(A23,"RS135","RS130",1),"SS090","SS087",1),"RO135","RO130",1),"OP090","OP087",1),"RS120","RS110",1)</f>
        <v>PPNOW-W-PERFO-G</v>
      </c>
      <c r="J23" s="101">
        <f>NOVA!I16</f>
        <v>0</v>
      </c>
    </row>
    <row r="24" spans="1:10" ht="12">
      <c r="A24" s="31" t="str">
        <f>SUBSTITUTE(NOVA!B18,"_",NOVA!$I$12,1)</f>
        <v>PPNOW-W-LISTJ-G</v>
      </c>
      <c r="B24" s="32">
        <f>NOVA!$J$3</f>
        <v>0</v>
      </c>
      <c r="C24" s="32">
        <f>NOVA!$J$6</f>
        <v>0</v>
      </c>
      <c r="D24" s="32">
        <f>NOVA!$J$4</f>
        <v>0</v>
      </c>
      <c r="E24" s="32" t="str">
        <f>NOVA!$J$5</f>
        <v>SHO</v>
      </c>
      <c r="F24" s="32">
        <f>NOVA!$B$2</f>
        <v>0</v>
      </c>
      <c r="G24" s="105" t="str">
        <f>NOVA!$B$8</f>
        <v>2019-04-1</v>
      </c>
      <c r="H24" s="32">
        <f>NOVA!$J$3</f>
        <v>0</v>
      </c>
      <c r="I24" s="32" t="str">
        <f>SUBSTITUTE(SUBSTITUTE(SUBSTITUTE(SUBSTITUTE(SUBSTITUTE(A24,"RS135","RS130",1),"SS090","SS087",1),"RO135","RO130",1),"OP090","OP087",1),"RS120","RS110",1)</f>
        <v>PPNOW-W-LISTJ-G</v>
      </c>
      <c r="J24" s="101">
        <f>NOVA!I18</f>
        <v>0</v>
      </c>
    </row>
    <row r="25" spans="1:10" ht="12">
      <c r="A25" s="31" t="str">
        <f>SUBSTITUTE(NOVA!B20,"_",NOVA!$I$12,1)</f>
        <v>PPNOW-W-LISTH-G</v>
      </c>
      <c r="B25" s="32">
        <f>NOVA!$J$3</f>
        <v>0</v>
      </c>
      <c r="C25" s="32">
        <f>NOVA!$J$6</f>
        <v>0</v>
      </c>
      <c r="D25" s="32">
        <f>NOVA!$J$4</f>
        <v>0</v>
      </c>
      <c r="E25" s="32" t="str">
        <f>NOVA!$J$5</f>
        <v>SHO</v>
      </c>
      <c r="F25" s="32">
        <f>NOVA!$B$2</f>
        <v>0</v>
      </c>
      <c r="G25" s="105" t="str">
        <f>NOVA!$B$8</f>
        <v>2019-04-1</v>
      </c>
      <c r="H25" s="32">
        <f>NOVA!$J$3</f>
        <v>0</v>
      </c>
      <c r="I25" s="32" t="str">
        <f>SUBSTITUTE(SUBSTITUTE(SUBSTITUTE(SUBSTITUTE(SUBSTITUTE(A25,"RS135","RS130",1),"SS090","SS087",1),"RO135","RO130",1),"OP090","OP087",1),"RS120","RS110",1)</f>
        <v>PPNOW-W-LISTH-G</v>
      </c>
      <c r="J25" s="101">
        <f>NOVA!I20</f>
        <v>0</v>
      </c>
    </row>
    <row r="26" spans="1:10" ht="12">
      <c r="A26" s="31" t="str">
        <f>SUBSTITUTE(NOVA!B22,"_",NOVA!$I$12,1)</f>
        <v>PPNOW-W-NAROZ-G</v>
      </c>
      <c r="B26" s="32">
        <f>NOVA!$J$3</f>
        <v>0</v>
      </c>
      <c r="C26" s="32">
        <f>NOVA!$J$6</f>
        <v>0</v>
      </c>
      <c r="D26" s="32">
        <f>NOVA!$J$4</f>
        <v>0</v>
      </c>
      <c r="E26" s="32" t="str">
        <f>NOVA!$J$5</f>
        <v>SHO</v>
      </c>
      <c r="F26" s="32">
        <f>NOVA!$B$2</f>
        <v>0</v>
      </c>
      <c r="G26" s="105" t="str">
        <f>NOVA!$B$8</f>
        <v>2019-04-1</v>
      </c>
      <c r="H26" s="32">
        <f>NOVA!$J$3</f>
        <v>0</v>
      </c>
      <c r="I26" s="32" t="str">
        <f>SUBSTITUTE(SUBSTITUTE(SUBSTITUTE(SUBSTITUTE(SUBSTITUTE(A26,"RS135","RS130",1),"SS090","SS087",1),"RO135","RO130",1),"OP090","OP087",1),"RS120","RS110",1)</f>
        <v>PPNOW-W-NAROZ-G</v>
      </c>
      <c r="J26" s="101">
        <f>NOVA!I22</f>
        <v>0</v>
      </c>
    </row>
    <row r="27" spans="1:10" ht="12">
      <c r="A27" s="31" t="str">
        <f>SUBSTITUTE(NOVA!B14,"_",NOVA!$J$12,1)</f>
        <v>PPNOW-N-PELNA-G</v>
      </c>
      <c r="B27" s="32">
        <f>NOVA!$J$3</f>
        <v>0</v>
      </c>
      <c r="C27" s="32">
        <f>NOVA!$J$6</f>
        <v>0</v>
      </c>
      <c r="D27" s="32">
        <f>NOVA!$J$4</f>
        <v>0</v>
      </c>
      <c r="E27" s="32" t="str">
        <f>NOVA!$J$5</f>
        <v>SHO</v>
      </c>
      <c r="F27" s="32">
        <f>NOVA!$B$2</f>
        <v>0</v>
      </c>
      <c r="G27" s="105" t="str">
        <f>NOVA!$B$8</f>
        <v>2019-04-1</v>
      </c>
      <c r="H27" s="32">
        <f>NOVA!$J$3</f>
        <v>0</v>
      </c>
      <c r="I27" s="32" t="str">
        <f aca="true" t="shared" si="1" ref="I27:I32">SUBSTITUTE(SUBSTITUTE(SUBSTITUTE(SUBSTITUTE(SUBSTITUTE(A27,"RS135","RS130",1),"SS090","SS087",1),"RO135","RO130",1),"OP090","OP087",1),"RS120","RS110",1)</f>
        <v>PPNOW-N-PELNA-G</v>
      </c>
      <c r="J27" s="101">
        <f>NOVA!J14</f>
        <v>0</v>
      </c>
    </row>
    <row r="28" spans="1:10" ht="12">
      <c r="A28" s="31" t="str">
        <f>SUBSTITUTE(NOVA!B16,"_",NOVA!$J$12,1)</f>
        <v>PPNOW-N-PERFO-G</v>
      </c>
      <c r="B28" s="32">
        <f>NOVA!$J$3</f>
        <v>0</v>
      </c>
      <c r="C28" s="32">
        <f>NOVA!$J$6</f>
        <v>0</v>
      </c>
      <c r="D28" s="32">
        <f>NOVA!$J$4</f>
        <v>0</v>
      </c>
      <c r="E28" s="32" t="str">
        <f>NOVA!$J$5</f>
        <v>SHO</v>
      </c>
      <c r="F28" s="32">
        <f>NOVA!$B$2</f>
        <v>0</v>
      </c>
      <c r="G28" s="105" t="str">
        <f>NOVA!$B$8</f>
        <v>2019-04-1</v>
      </c>
      <c r="H28" s="32">
        <f>NOVA!$J$3</f>
        <v>0</v>
      </c>
      <c r="I28" s="32" t="str">
        <f t="shared" si="1"/>
        <v>PPNOW-N-PERFO-G</v>
      </c>
      <c r="J28" s="101">
        <f>NOVA!J16</f>
        <v>0</v>
      </c>
    </row>
    <row r="29" spans="1:10" ht="12">
      <c r="A29" s="31" t="str">
        <f>SUBSTITUTE(NOVA!B18,"_",NOVA!$J$12,1)</f>
        <v>PPNOW-N-LISTJ-G</v>
      </c>
      <c r="B29" s="32">
        <f>NOVA!$J$3</f>
        <v>0</v>
      </c>
      <c r="C29" s="32">
        <f>NOVA!$J$6</f>
        <v>0</v>
      </c>
      <c r="D29" s="32">
        <f>NOVA!$J$4</f>
        <v>0</v>
      </c>
      <c r="E29" s="32" t="str">
        <f>NOVA!$J$5</f>
        <v>SHO</v>
      </c>
      <c r="F29" s="32">
        <f>NOVA!$B$2</f>
        <v>0</v>
      </c>
      <c r="G29" s="105" t="str">
        <f>NOVA!$B$8</f>
        <v>2019-04-1</v>
      </c>
      <c r="H29" s="32">
        <f>NOVA!$J$3</f>
        <v>0</v>
      </c>
      <c r="I29" s="32" t="str">
        <f t="shared" si="1"/>
        <v>PPNOW-N-LISTJ-G</v>
      </c>
      <c r="J29" s="101">
        <f>NOVA!J18</f>
        <v>0</v>
      </c>
    </row>
    <row r="30" spans="1:10" ht="12">
      <c r="A30" s="31" t="str">
        <f>SUBSTITUTE(NOVA!B20,"_",NOVA!$J$12,1)</f>
        <v>PPNOW-N-LISTH-G</v>
      </c>
      <c r="B30" s="32">
        <f>NOVA!$J$3</f>
        <v>0</v>
      </c>
      <c r="C30" s="32">
        <f>NOVA!$J$6</f>
        <v>0</v>
      </c>
      <c r="D30" s="32">
        <f>NOVA!$J$4</f>
        <v>0</v>
      </c>
      <c r="E30" s="32" t="str">
        <f>NOVA!$J$5</f>
        <v>SHO</v>
      </c>
      <c r="F30" s="32">
        <f>NOVA!$B$2</f>
        <v>0</v>
      </c>
      <c r="G30" s="105" t="str">
        <f>NOVA!$B$8</f>
        <v>2019-04-1</v>
      </c>
      <c r="H30" s="32">
        <f>NOVA!$J$3</f>
        <v>0</v>
      </c>
      <c r="I30" s="32" t="str">
        <f t="shared" si="1"/>
        <v>PPNOW-N-LISTH-G</v>
      </c>
      <c r="J30" s="101">
        <f>NOVA!J20</f>
        <v>0</v>
      </c>
    </row>
    <row r="31" spans="1:10" ht="12">
      <c r="A31" s="31" t="str">
        <f>SUBSTITUTE(NOVA!B22,"_",NOVA!$J$12,1)</f>
        <v>PPNOW-N-NAROZ-G</v>
      </c>
      <c r="B31" s="32">
        <f>NOVA!$J$3</f>
        <v>0</v>
      </c>
      <c r="C31" s="32">
        <f>NOVA!$J$6</f>
        <v>0</v>
      </c>
      <c r="D31" s="32">
        <f>NOVA!$J$4</f>
        <v>0</v>
      </c>
      <c r="E31" s="32" t="str">
        <f>NOVA!$J$5</f>
        <v>SHO</v>
      </c>
      <c r="F31" s="32">
        <f>NOVA!$B$2</f>
        <v>0</v>
      </c>
      <c r="G31" s="105" t="str">
        <f>NOVA!$B$8</f>
        <v>2019-04-1</v>
      </c>
      <c r="H31" s="32">
        <f>NOVA!$J$3</f>
        <v>0</v>
      </c>
      <c r="I31" s="32" t="str">
        <f t="shared" si="1"/>
        <v>PPNOW-N-NAROZ-G</v>
      </c>
      <c r="J31" s="101">
        <f>NOVA!J22</f>
        <v>0</v>
      </c>
    </row>
    <row r="32" spans="1:10" ht="12">
      <c r="A32" s="31" t="str">
        <f>SUBSTITUTE(NOVA!B24,"_",NOVA!$F$12,1)</f>
        <v>PP---F-DC200-D</v>
      </c>
      <c r="B32" s="32">
        <f>NOVA!$J$3</f>
        <v>0</v>
      </c>
      <c r="C32" s="32">
        <f>NOVA!$J$6</f>
        <v>0</v>
      </c>
      <c r="D32" s="32">
        <f>NOVA!$J$4</f>
        <v>0</v>
      </c>
      <c r="E32" s="32" t="str">
        <f>NOVA!$J$5</f>
        <v>SHO</v>
      </c>
      <c r="F32" s="32">
        <f>NOVA!$B$2</f>
        <v>0</v>
      </c>
      <c r="G32" s="105" t="str">
        <f>NOVA!$B$8</f>
        <v>2019-04-1</v>
      </c>
      <c r="H32" s="32">
        <f>NOVA!$J$3</f>
        <v>0</v>
      </c>
      <c r="I32" s="32" t="str">
        <f t="shared" si="1"/>
        <v>PP---F-DC200-D</v>
      </c>
      <c r="J32" s="101">
        <f>NOVA!F24</f>
        <v>0</v>
      </c>
    </row>
    <row r="33" spans="1:10" ht="12">
      <c r="A33" s="31" t="str">
        <f>SUBSTITUTE(NOVA!B24,"_",NOVA!$G$12,1)</f>
        <v>PP---O-DC200-D</v>
      </c>
      <c r="B33" s="32">
        <f>NOVA!$J$3</f>
        <v>0</v>
      </c>
      <c r="C33" s="32">
        <f>NOVA!$J$6</f>
        <v>0</v>
      </c>
      <c r="D33" s="32">
        <f>NOVA!$J$4</f>
        <v>0</v>
      </c>
      <c r="E33" s="32" t="str">
        <f>NOVA!$J$5</f>
        <v>SHO</v>
      </c>
      <c r="F33" s="32">
        <f>NOVA!$B$2</f>
        <v>0</v>
      </c>
      <c r="G33" s="105" t="str">
        <f>NOVA!$B$8</f>
        <v>2019-04-1</v>
      </c>
      <c r="H33" s="32">
        <f>NOVA!$J$3</f>
        <v>0</v>
      </c>
      <c r="I33" s="32" t="str">
        <f>SUBSTITUTE(SUBSTITUTE(SUBSTITUTE(SUBSTITUTE(SUBSTITUTE(A33,"RS135","RS130",1),"SS090","SS087",1),"RO135","RO130",1),"OP090","OP087",1),"RS120","RS110",1)</f>
        <v>PP---O-DC200-D</v>
      </c>
      <c r="J33" s="101">
        <f>NOVA!G24</f>
        <v>0</v>
      </c>
    </row>
    <row r="34" spans="2:10" ht="12">
      <c r="B34" s="32"/>
      <c r="C34" s="32"/>
      <c r="D34" s="32"/>
      <c r="E34" s="32"/>
      <c r="F34" s="32"/>
      <c r="G34" s="105"/>
      <c r="H34" s="32"/>
      <c r="I34" s="32"/>
      <c r="J34" s="101"/>
    </row>
    <row r="35" spans="2:10" ht="12">
      <c r="B35" s="32"/>
      <c r="C35" s="32"/>
      <c r="D35" s="32"/>
      <c r="E35" s="32"/>
      <c r="F35" s="32"/>
      <c r="G35" s="105"/>
      <c r="H35" s="32"/>
      <c r="I35" s="32"/>
      <c r="J35" s="101"/>
    </row>
    <row r="36" spans="1:10" s="35" customFormat="1" ht="18">
      <c r="A36" s="33">
        <f>NOVA!G30</f>
        <v>0</v>
      </c>
      <c r="B36" s="34" t="s">
        <v>46</v>
      </c>
      <c r="G36" s="106"/>
      <c r="J36" s="1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aglowacz</dc:creator>
  <cp:keywords/>
  <dc:description/>
  <cp:lastModifiedBy>Agnieszka Głowacz</cp:lastModifiedBy>
  <cp:lastPrinted>2017-03-13T08:13:38Z</cp:lastPrinted>
  <dcterms:created xsi:type="dcterms:W3CDTF">2011-03-09T07:00:21Z</dcterms:created>
  <dcterms:modified xsi:type="dcterms:W3CDTF">2019-04-01T07:32:36Z</dcterms:modified>
  <cp:category/>
  <cp:version/>
  <cp:contentType/>
  <cp:contentStatus/>
</cp:coreProperties>
</file>